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9.xml" ContentType="application/vnd.openxmlformats-officedocument.themeOverrid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7.xml" ContentType="application/vnd.openxmlformats-officedocument.themeOverrid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Kaben\KABEN Master Slides\"/>
    </mc:Choice>
  </mc:AlternateContent>
  <xr:revisionPtr revIDLastSave="0" documentId="13_ncr:1_{532FF9A9-F965-4D2D-BBA2-F1AA28701F7D}" xr6:coauthVersionLast="47" xr6:coauthVersionMax="47" xr10:uidLastSave="{00000000-0000-0000-0000-000000000000}"/>
  <bookViews>
    <workbookView xWindow="-120" yWindow="-120" windowWidth="29040" windowHeight="16440" activeTab="6" xr2:uid="{3640B7D7-ADE1-4B5D-82EB-7BDF657162E9}"/>
  </bookViews>
  <sheets>
    <sheet name="Wealth Managers " sheetId="14" r:id="rId1"/>
    <sheet name="Master Data " sheetId="5" r:id="rId2"/>
    <sheet name="Cautious" sheetId="1" r:id="rId3"/>
    <sheet name="Cautious Rolling " sheetId="9" r:id="rId4"/>
    <sheet name="Balanced " sheetId="6" r:id="rId5"/>
    <sheet name="Balanced Rolling" sheetId="10" r:id="rId6"/>
    <sheet name="Growth" sheetId="13" r:id="rId7"/>
    <sheet name="Sheet1" sheetId="15" r:id="rId8"/>
    <sheet name="Sheet2" sheetId="16" r:id="rId9"/>
    <sheet name="Growth Rolling" sheetId="11" r:id="rId10"/>
    <sheet name="Equity Funds " sheetId="8" r:id="rId11"/>
    <sheet name="Equity Rolling 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3" l="1"/>
  <c r="AB2" i="13"/>
  <c r="AD2" i="13"/>
  <c r="AE2" i="13"/>
  <c r="Z2" i="13"/>
  <c r="AA2" i="6"/>
  <c r="AB2" i="6"/>
  <c r="AC2" i="6"/>
  <c r="AD2" i="6"/>
  <c r="AE2" i="6"/>
  <c r="Z2" i="6"/>
  <c r="AA10" i="6"/>
  <c r="AB10" i="6"/>
  <c r="AC10" i="6"/>
  <c r="AD10" i="6"/>
  <c r="AE10" i="6"/>
  <c r="C129" i="14"/>
  <c r="E104" i="6" s="1"/>
  <c r="E104" i="10" s="1"/>
  <c r="C128" i="14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4" i="13"/>
  <c r="AC2" i="13" s="1"/>
  <c r="E2" i="13"/>
  <c r="E1" i="13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3" i="10" s="1"/>
  <c r="L103" i="10" s="1"/>
  <c r="E2" i="6"/>
  <c r="E1" i="6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2" i="1"/>
  <c r="E1" i="1"/>
  <c r="F122" i="14"/>
  <c r="G122" i="14"/>
  <c r="H122" i="14"/>
  <c r="B123" i="14"/>
  <c r="C123" i="14"/>
  <c r="C124" i="14" s="1"/>
  <c r="C125" i="14" s="1"/>
  <c r="C126" i="14" s="1"/>
  <c r="C127" i="14" s="1"/>
  <c r="D123" i="14"/>
  <c r="D124" i="14" s="1"/>
  <c r="D125" i="14" s="1"/>
  <c r="D126" i="14" s="1"/>
  <c r="D127" i="14" s="1"/>
  <c r="D128" i="14" s="1"/>
  <c r="D129" i="14" s="1"/>
  <c r="B124" i="14"/>
  <c r="B125" i="14" s="1"/>
  <c r="B126" i="14" s="1"/>
  <c r="B127" i="14" s="1"/>
  <c r="B128" i="14" s="1"/>
  <c r="B129" i="14" s="1"/>
  <c r="AA2" i="8"/>
  <c r="AB2" i="8"/>
  <c r="AC2" i="8"/>
  <c r="AD2" i="8"/>
  <c r="AE2" i="8"/>
  <c r="Z2" i="8"/>
  <c r="K108" i="8"/>
  <c r="L108" i="8"/>
  <c r="N108" i="8"/>
  <c r="J108" i="8"/>
  <c r="K107" i="8"/>
  <c r="L107" i="8"/>
  <c r="N107" i="8"/>
  <c r="J107" i="8"/>
  <c r="AA6" i="13"/>
  <c r="AB6" i="13"/>
  <c r="AD6" i="13"/>
  <c r="AE6" i="13"/>
  <c r="Z6" i="13"/>
  <c r="AA5" i="13"/>
  <c r="AB5" i="13"/>
  <c r="AD5" i="13"/>
  <c r="AE5" i="13"/>
  <c r="Z5" i="13"/>
  <c r="AA4" i="13"/>
  <c r="AB4" i="13"/>
  <c r="AD4" i="13"/>
  <c r="AE4" i="13"/>
  <c r="Z4" i="13"/>
  <c r="J108" i="13"/>
  <c r="J78" i="12"/>
  <c r="K78" i="12"/>
  <c r="L78" i="12"/>
  <c r="N78" i="12"/>
  <c r="J79" i="12"/>
  <c r="K79" i="12"/>
  <c r="L79" i="12"/>
  <c r="N79" i="12"/>
  <c r="J80" i="12"/>
  <c r="K80" i="12"/>
  <c r="L80" i="12"/>
  <c r="N80" i="12"/>
  <c r="I78" i="12"/>
  <c r="I79" i="12"/>
  <c r="I80" i="12"/>
  <c r="B102" i="12"/>
  <c r="C102" i="12"/>
  <c r="D102" i="12"/>
  <c r="E102" i="12"/>
  <c r="F102" i="12"/>
  <c r="G102" i="12"/>
  <c r="B103" i="12"/>
  <c r="C103" i="12"/>
  <c r="D103" i="12"/>
  <c r="E103" i="12"/>
  <c r="F103" i="12"/>
  <c r="G103" i="12"/>
  <c r="B104" i="12"/>
  <c r="C104" i="12"/>
  <c r="D104" i="12"/>
  <c r="E104" i="12"/>
  <c r="F104" i="12"/>
  <c r="G104" i="12"/>
  <c r="B101" i="12"/>
  <c r="A102" i="12"/>
  <c r="A103" i="12"/>
  <c r="A104" i="12"/>
  <c r="R102" i="8"/>
  <c r="S102" i="8"/>
  <c r="T102" i="8"/>
  <c r="U102" i="8"/>
  <c r="V102" i="8"/>
  <c r="W102" i="8"/>
  <c r="R103" i="8"/>
  <c r="S103" i="8"/>
  <c r="T103" i="8"/>
  <c r="U103" i="8"/>
  <c r="V103" i="8"/>
  <c r="W103" i="8"/>
  <c r="R104" i="8"/>
  <c r="S104" i="8"/>
  <c r="T104" i="8"/>
  <c r="U104" i="8"/>
  <c r="V104" i="8"/>
  <c r="W104" i="8"/>
  <c r="Q102" i="8"/>
  <c r="Q103" i="8"/>
  <c r="Q104" i="8"/>
  <c r="J102" i="8"/>
  <c r="K102" i="8"/>
  <c r="L102" i="8"/>
  <c r="M102" i="8"/>
  <c r="N102" i="8"/>
  <c r="O102" i="8"/>
  <c r="J103" i="8"/>
  <c r="K103" i="8"/>
  <c r="L103" i="8"/>
  <c r="M103" i="8"/>
  <c r="N103" i="8"/>
  <c r="O103" i="8"/>
  <c r="J104" i="8"/>
  <c r="K104" i="8"/>
  <c r="L104" i="8"/>
  <c r="M104" i="8"/>
  <c r="N104" i="8"/>
  <c r="O104" i="8"/>
  <c r="I102" i="8"/>
  <c r="I103" i="8"/>
  <c r="I104" i="8"/>
  <c r="X43" i="11"/>
  <c r="Y43" i="11"/>
  <c r="Z43" i="11"/>
  <c r="AB43" i="11"/>
  <c r="AC43" i="11"/>
  <c r="X44" i="11"/>
  <c r="Y44" i="11"/>
  <c r="Z44" i="11"/>
  <c r="AB44" i="11"/>
  <c r="AC44" i="11"/>
  <c r="X45" i="11"/>
  <c r="Y45" i="11"/>
  <c r="Z45" i="11"/>
  <c r="AB45" i="11"/>
  <c r="AC45" i="11"/>
  <c r="W43" i="11"/>
  <c r="W44" i="11"/>
  <c r="W45" i="11"/>
  <c r="Q78" i="11"/>
  <c r="R78" i="11"/>
  <c r="S78" i="11"/>
  <c r="U78" i="11"/>
  <c r="V78" i="11"/>
  <c r="Q79" i="11"/>
  <c r="R79" i="11"/>
  <c r="S79" i="11"/>
  <c r="U79" i="11"/>
  <c r="V79" i="11"/>
  <c r="Q80" i="11"/>
  <c r="R80" i="11"/>
  <c r="S80" i="11"/>
  <c r="U80" i="11"/>
  <c r="V80" i="11"/>
  <c r="P78" i="11"/>
  <c r="P79" i="11"/>
  <c r="P80" i="11"/>
  <c r="I102" i="11"/>
  <c r="J102" i="11"/>
  <c r="K102" i="11"/>
  <c r="M102" i="11"/>
  <c r="N102" i="11"/>
  <c r="I103" i="11"/>
  <c r="J103" i="11"/>
  <c r="K103" i="11"/>
  <c r="M103" i="11"/>
  <c r="N103" i="11"/>
  <c r="I104" i="11"/>
  <c r="J104" i="11"/>
  <c r="K104" i="11"/>
  <c r="M104" i="11"/>
  <c r="N104" i="11"/>
  <c r="B102" i="11"/>
  <c r="C102" i="11"/>
  <c r="D102" i="11"/>
  <c r="F102" i="11"/>
  <c r="G102" i="11"/>
  <c r="B103" i="11"/>
  <c r="C103" i="11"/>
  <c r="D103" i="11"/>
  <c r="F103" i="11"/>
  <c r="G103" i="11"/>
  <c r="B104" i="11"/>
  <c r="C104" i="11"/>
  <c r="D104" i="11"/>
  <c r="F104" i="11"/>
  <c r="G104" i="11"/>
  <c r="A102" i="11"/>
  <c r="A103" i="11"/>
  <c r="A104" i="11"/>
  <c r="K109" i="13"/>
  <c r="L109" i="13"/>
  <c r="N109" i="13"/>
  <c r="O109" i="13"/>
  <c r="J109" i="13"/>
  <c r="K108" i="13"/>
  <c r="L108" i="13"/>
  <c r="N108" i="13"/>
  <c r="O108" i="13"/>
  <c r="R101" i="13"/>
  <c r="S101" i="13"/>
  <c r="T101" i="13"/>
  <c r="V101" i="13"/>
  <c r="W101" i="13"/>
  <c r="R102" i="13"/>
  <c r="S102" i="13"/>
  <c r="T102" i="13"/>
  <c r="V102" i="13"/>
  <c r="W102" i="13"/>
  <c r="R103" i="13"/>
  <c r="S103" i="13"/>
  <c r="T103" i="13"/>
  <c r="V103" i="13"/>
  <c r="W103" i="13"/>
  <c r="R104" i="13"/>
  <c r="S104" i="13"/>
  <c r="T104" i="13"/>
  <c r="V104" i="13"/>
  <c r="W104" i="13"/>
  <c r="Q102" i="13"/>
  <c r="Q103" i="13"/>
  <c r="Q104" i="13"/>
  <c r="J102" i="13"/>
  <c r="K102" i="13"/>
  <c r="L102" i="13"/>
  <c r="N102" i="13"/>
  <c r="O102" i="13"/>
  <c r="J103" i="13"/>
  <c r="K103" i="13"/>
  <c r="L103" i="13"/>
  <c r="N103" i="13"/>
  <c r="O103" i="13"/>
  <c r="J104" i="13"/>
  <c r="K104" i="13"/>
  <c r="L104" i="13"/>
  <c r="N104" i="13"/>
  <c r="O104" i="13"/>
  <c r="I102" i="13"/>
  <c r="I103" i="13"/>
  <c r="I104" i="13"/>
  <c r="B102" i="13"/>
  <c r="C102" i="13"/>
  <c r="D102" i="13"/>
  <c r="F102" i="13"/>
  <c r="G102" i="13"/>
  <c r="B103" i="13"/>
  <c r="C103" i="13"/>
  <c r="D103" i="13"/>
  <c r="F103" i="13"/>
  <c r="G103" i="13"/>
  <c r="B104" i="13"/>
  <c r="C104" i="13"/>
  <c r="D104" i="13"/>
  <c r="F104" i="13"/>
  <c r="G104" i="13"/>
  <c r="A104" i="13"/>
  <c r="A102" i="13"/>
  <c r="A103" i="13"/>
  <c r="X44" i="10"/>
  <c r="Y42" i="10"/>
  <c r="Z42" i="10"/>
  <c r="AA42" i="10"/>
  <c r="AC42" i="10"/>
  <c r="AD42" i="10"/>
  <c r="Y43" i="10"/>
  <c r="Z43" i="10"/>
  <c r="AA43" i="10"/>
  <c r="AC43" i="10"/>
  <c r="AD43" i="10"/>
  <c r="Y44" i="10"/>
  <c r="Z44" i="10"/>
  <c r="AA44" i="10"/>
  <c r="AC44" i="10"/>
  <c r="AD44" i="10"/>
  <c r="X42" i="10"/>
  <c r="X43" i="10"/>
  <c r="Q78" i="10"/>
  <c r="R78" i="10"/>
  <c r="S78" i="10"/>
  <c r="U78" i="10"/>
  <c r="V78" i="10"/>
  <c r="Q79" i="10"/>
  <c r="R79" i="10"/>
  <c r="S79" i="10"/>
  <c r="U79" i="10"/>
  <c r="V79" i="10"/>
  <c r="Q80" i="10"/>
  <c r="R80" i="10"/>
  <c r="S80" i="10"/>
  <c r="U80" i="10"/>
  <c r="V80" i="10"/>
  <c r="P78" i="10"/>
  <c r="P79" i="10"/>
  <c r="P80" i="10"/>
  <c r="I102" i="10"/>
  <c r="J102" i="10"/>
  <c r="K102" i="10"/>
  <c r="M102" i="10"/>
  <c r="N102" i="10"/>
  <c r="I103" i="10"/>
  <c r="J103" i="10"/>
  <c r="K103" i="10"/>
  <c r="M103" i="10"/>
  <c r="N103" i="10"/>
  <c r="I104" i="10"/>
  <c r="J104" i="10"/>
  <c r="K104" i="10"/>
  <c r="M104" i="10"/>
  <c r="N104" i="10"/>
  <c r="B102" i="10"/>
  <c r="C102" i="10"/>
  <c r="D102" i="10"/>
  <c r="E102" i="10"/>
  <c r="F102" i="10"/>
  <c r="G102" i="10"/>
  <c r="B103" i="10"/>
  <c r="C103" i="10"/>
  <c r="D103" i="10"/>
  <c r="F103" i="10"/>
  <c r="G103" i="10"/>
  <c r="B104" i="10"/>
  <c r="C104" i="10"/>
  <c r="D104" i="10"/>
  <c r="F104" i="10"/>
  <c r="G104" i="10"/>
  <c r="A104" i="10"/>
  <c r="A102" i="10"/>
  <c r="A103" i="10"/>
  <c r="K110" i="6"/>
  <c r="L110" i="6"/>
  <c r="N110" i="6"/>
  <c r="O110" i="6"/>
  <c r="J110" i="6"/>
  <c r="K109" i="6"/>
  <c r="L109" i="6"/>
  <c r="N109" i="6"/>
  <c r="O109" i="6"/>
  <c r="J109" i="6"/>
  <c r="R103" i="6"/>
  <c r="S103" i="6"/>
  <c r="T103" i="6"/>
  <c r="V103" i="6"/>
  <c r="W103" i="6"/>
  <c r="R104" i="6"/>
  <c r="S104" i="6"/>
  <c r="T104" i="6"/>
  <c r="V104" i="6"/>
  <c r="W104" i="6"/>
  <c r="J103" i="6"/>
  <c r="K103" i="6"/>
  <c r="L103" i="6"/>
  <c r="N103" i="6"/>
  <c r="O103" i="6"/>
  <c r="J104" i="6"/>
  <c r="K104" i="6"/>
  <c r="L104" i="6"/>
  <c r="N104" i="6"/>
  <c r="O104" i="6"/>
  <c r="Q104" i="6"/>
  <c r="I104" i="6"/>
  <c r="BC9" i="1"/>
  <c r="BD9" i="1"/>
  <c r="BE9" i="1"/>
  <c r="BF9" i="1"/>
  <c r="BG9" i="1"/>
  <c r="BB9" i="1"/>
  <c r="BA9" i="1"/>
  <c r="R104" i="1"/>
  <c r="S104" i="1"/>
  <c r="T104" i="1"/>
  <c r="U104" i="1"/>
  <c r="V104" i="1"/>
  <c r="W104" i="1"/>
  <c r="Q104" i="1"/>
  <c r="A103" i="6"/>
  <c r="A104" i="6"/>
  <c r="V102" i="5"/>
  <c r="V103" i="5" s="1"/>
  <c r="V104" i="5" s="1"/>
  <c r="W102" i="5"/>
  <c r="W103" i="5" s="1"/>
  <c r="W104" i="5" s="1"/>
  <c r="X102" i="5"/>
  <c r="X103" i="5" s="1"/>
  <c r="X104" i="5" s="1"/>
  <c r="C104" i="6" s="1"/>
  <c r="Y102" i="5"/>
  <c r="Y103" i="5" s="1"/>
  <c r="Y104" i="5" s="1"/>
  <c r="B102" i="6"/>
  <c r="D102" i="6"/>
  <c r="F102" i="6"/>
  <c r="G102" i="6"/>
  <c r="B103" i="6"/>
  <c r="D103" i="6"/>
  <c r="F103" i="6"/>
  <c r="G103" i="6"/>
  <c r="B104" i="6"/>
  <c r="D104" i="6"/>
  <c r="F104" i="6"/>
  <c r="G104" i="6"/>
  <c r="Y44" i="9"/>
  <c r="Q80" i="9"/>
  <c r="I104" i="9"/>
  <c r="B102" i="9"/>
  <c r="C102" i="9"/>
  <c r="D102" i="9"/>
  <c r="E102" i="9"/>
  <c r="F102" i="9"/>
  <c r="G102" i="9"/>
  <c r="B103" i="9"/>
  <c r="C103" i="9"/>
  <c r="D103" i="9"/>
  <c r="E103" i="9"/>
  <c r="L103" i="9" s="1"/>
  <c r="F103" i="9"/>
  <c r="B104" i="9"/>
  <c r="C104" i="9"/>
  <c r="D104" i="9"/>
  <c r="K104" i="9" s="1"/>
  <c r="E104" i="9"/>
  <c r="F104" i="9"/>
  <c r="G104" i="9"/>
  <c r="V80" i="9" s="1"/>
  <c r="AB6" i="1"/>
  <c r="AC6" i="1"/>
  <c r="AE6" i="1"/>
  <c r="Z6" i="1"/>
  <c r="AC5" i="1"/>
  <c r="AD5" i="1"/>
  <c r="AE5" i="1"/>
  <c r="Z5" i="1"/>
  <c r="AC4" i="1"/>
  <c r="AE4" i="1"/>
  <c r="Z4" i="1"/>
  <c r="AB2" i="1"/>
  <c r="AC2" i="1"/>
  <c r="AE2" i="1"/>
  <c r="Z2" i="1"/>
  <c r="J107" i="1"/>
  <c r="J106" i="1"/>
  <c r="J102" i="1"/>
  <c r="L102" i="1"/>
  <c r="N102" i="1"/>
  <c r="O102" i="1"/>
  <c r="J103" i="1"/>
  <c r="J104" i="1"/>
  <c r="L104" i="1"/>
  <c r="M104" i="1"/>
  <c r="O104" i="1"/>
  <c r="I103" i="1"/>
  <c r="G102" i="1"/>
  <c r="G103" i="1"/>
  <c r="G103" i="9" s="1"/>
  <c r="G104" i="1"/>
  <c r="F102" i="1"/>
  <c r="F103" i="1"/>
  <c r="N103" i="1" s="1"/>
  <c r="F104" i="1"/>
  <c r="AD6" i="1" s="1"/>
  <c r="M103" i="1"/>
  <c r="D102" i="1"/>
  <c r="D103" i="1"/>
  <c r="L103" i="1" s="1"/>
  <c r="D104" i="1"/>
  <c r="AB4" i="1" s="1"/>
  <c r="C102" i="1"/>
  <c r="K102" i="1" s="1"/>
  <c r="B102" i="1"/>
  <c r="B103" i="1"/>
  <c r="B104" i="1"/>
  <c r="A102" i="1"/>
  <c r="A103" i="1"/>
  <c r="A104" i="1"/>
  <c r="A104" i="9" s="1"/>
  <c r="AH102" i="5"/>
  <c r="AH103" i="5"/>
  <c r="AH104" i="5"/>
  <c r="AF102" i="5"/>
  <c r="AF103" i="5"/>
  <c r="AF104" i="5"/>
  <c r="AD102" i="5"/>
  <c r="AD103" i="5"/>
  <c r="AD104" i="5"/>
  <c r="AB102" i="5"/>
  <c r="AB103" i="5"/>
  <c r="AB104" i="5"/>
  <c r="A102" i="9"/>
  <c r="A103" i="9"/>
  <c r="P79" i="9" s="1"/>
  <c r="J77" i="12"/>
  <c r="L77" i="12"/>
  <c r="N77" i="12"/>
  <c r="C101" i="12"/>
  <c r="D101" i="12"/>
  <c r="E101" i="12"/>
  <c r="F101" i="12"/>
  <c r="G101" i="12"/>
  <c r="AB6" i="8"/>
  <c r="AC6" i="8"/>
  <c r="AD6" i="8"/>
  <c r="AE6" i="8"/>
  <c r="Z6" i="8"/>
  <c r="AB5" i="8"/>
  <c r="AC5" i="8"/>
  <c r="AD5" i="8"/>
  <c r="AE5" i="8"/>
  <c r="Z5" i="8"/>
  <c r="AB4" i="8"/>
  <c r="AC4" i="8"/>
  <c r="AD4" i="8"/>
  <c r="AE4" i="8"/>
  <c r="Z4" i="8"/>
  <c r="R101" i="8"/>
  <c r="T101" i="8"/>
  <c r="U101" i="8"/>
  <c r="V101" i="8"/>
  <c r="W101" i="8"/>
  <c r="Q101" i="8"/>
  <c r="J101" i="8"/>
  <c r="K101" i="8"/>
  <c r="L101" i="8"/>
  <c r="M101" i="8"/>
  <c r="N101" i="8"/>
  <c r="O101" i="8"/>
  <c r="I101" i="8"/>
  <c r="B101" i="13"/>
  <c r="B101" i="11" s="1"/>
  <c r="D101" i="13"/>
  <c r="F101" i="13"/>
  <c r="F101" i="11" s="1"/>
  <c r="G101" i="13"/>
  <c r="B101" i="6"/>
  <c r="B101" i="10" s="1"/>
  <c r="C101" i="6"/>
  <c r="C101" i="10" s="1"/>
  <c r="D101" i="6"/>
  <c r="D101" i="10" s="1"/>
  <c r="M102" i="6"/>
  <c r="F101" i="6"/>
  <c r="F101" i="10" s="1"/>
  <c r="G101" i="6"/>
  <c r="G101" i="10" s="1"/>
  <c r="Y2" i="6"/>
  <c r="C101" i="9"/>
  <c r="D101" i="9"/>
  <c r="E101" i="9"/>
  <c r="L102" i="9" s="1"/>
  <c r="F101" i="9"/>
  <c r="B101" i="1"/>
  <c r="B101" i="9" s="1"/>
  <c r="D101" i="1"/>
  <c r="F101" i="1"/>
  <c r="G101" i="1"/>
  <c r="G101" i="9" s="1"/>
  <c r="A101" i="1"/>
  <c r="A101" i="11" s="1"/>
  <c r="P77" i="11" s="1"/>
  <c r="W42" i="11" s="1"/>
  <c r="X101" i="5"/>
  <c r="AH101" i="5"/>
  <c r="AF101" i="5"/>
  <c r="AD101" i="5"/>
  <c r="AB101" i="5"/>
  <c r="J76" i="12"/>
  <c r="L76" i="12"/>
  <c r="N76" i="12"/>
  <c r="B100" i="12"/>
  <c r="C100" i="12"/>
  <c r="D100" i="12"/>
  <c r="E100" i="12"/>
  <c r="F100" i="12"/>
  <c r="G100" i="12"/>
  <c r="R100" i="8"/>
  <c r="T100" i="8"/>
  <c r="U100" i="8"/>
  <c r="V100" i="8"/>
  <c r="W100" i="8"/>
  <c r="Q100" i="8"/>
  <c r="J100" i="8"/>
  <c r="K100" i="8"/>
  <c r="L100" i="8"/>
  <c r="M100" i="8"/>
  <c r="N100" i="8"/>
  <c r="O100" i="8"/>
  <c r="I100" i="8"/>
  <c r="C100" i="9"/>
  <c r="D100" i="9"/>
  <c r="E100" i="9"/>
  <c r="F100" i="9"/>
  <c r="U104" i="13" l="1"/>
  <c r="E102" i="13"/>
  <c r="E102" i="11" s="1"/>
  <c r="E104" i="11"/>
  <c r="E101" i="13"/>
  <c r="E101" i="11" s="1"/>
  <c r="AC5" i="13"/>
  <c r="E103" i="13"/>
  <c r="M104" i="13" s="1"/>
  <c r="AC4" i="13"/>
  <c r="AC6" i="13"/>
  <c r="M103" i="6"/>
  <c r="U103" i="6"/>
  <c r="U104" i="6"/>
  <c r="M104" i="9"/>
  <c r="K103" i="9"/>
  <c r="M101" i="9"/>
  <c r="L104" i="9"/>
  <c r="M102" i="9"/>
  <c r="J104" i="9"/>
  <c r="K102" i="9"/>
  <c r="J102" i="9"/>
  <c r="M103" i="9"/>
  <c r="U101" i="13"/>
  <c r="L104" i="10"/>
  <c r="M104" i="6"/>
  <c r="J101" i="9"/>
  <c r="C102" i="6"/>
  <c r="C103" i="6"/>
  <c r="C104" i="1"/>
  <c r="C103" i="1"/>
  <c r="K103" i="1" s="1"/>
  <c r="M102" i="1"/>
  <c r="L106" i="1"/>
  <c r="L107" i="1"/>
  <c r="AB5" i="1"/>
  <c r="N104" i="9"/>
  <c r="O103" i="1"/>
  <c r="N107" i="1"/>
  <c r="N106" i="1"/>
  <c r="AD4" i="1"/>
  <c r="AD2" i="1"/>
  <c r="N104" i="1"/>
  <c r="X44" i="9"/>
  <c r="P80" i="9"/>
  <c r="I104" i="1"/>
  <c r="J103" i="9"/>
  <c r="N102" i="9"/>
  <c r="L102" i="6"/>
  <c r="I103" i="6"/>
  <c r="Q103" i="6" s="1"/>
  <c r="A102" i="6"/>
  <c r="I102" i="6" s="1"/>
  <c r="Q102" i="6" s="1"/>
  <c r="N102" i="6"/>
  <c r="Q103" i="1"/>
  <c r="Q102" i="1"/>
  <c r="J102" i="6"/>
  <c r="P78" i="9"/>
  <c r="X42" i="9"/>
  <c r="X43" i="9"/>
  <c r="E101" i="10"/>
  <c r="L102" i="10" s="1"/>
  <c r="I102" i="1"/>
  <c r="G101" i="11"/>
  <c r="D101" i="11"/>
  <c r="A101" i="12"/>
  <c r="I77" i="12" s="1"/>
  <c r="A101" i="9"/>
  <c r="A101" i="6"/>
  <c r="I103" i="9"/>
  <c r="O102" i="6"/>
  <c r="Q101" i="1"/>
  <c r="A101" i="10"/>
  <c r="I101" i="1"/>
  <c r="L101" i="9"/>
  <c r="K101" i="9"/>
  <c r="B100" i="13"/>
  <c r="J101" i="13" s="1"/>
  <c r="D100" i="13"/>
  <c r="L101" i="13" s="1"/>
  <c r="E100" i="11"/>
  <c r="F100" i="13"/>
  <c r="N101" i="13" s="1"/>
  <c r="G100" i="13"/>
  <c r="O101" i="13" s="1"/>
  <c r="X39" i="10"/>
  <c r="B100" i="10"/>
  <c r="I101" i="10" s="1"/>
  <c r="B100" i="6"/>
  <c r="J101" i="6" s="1"/>
  <c r="C100" i="6"/>
  <c r="K101" i="6" s="1"/>
  <c r="D100" i="6"/>
  <c r="L101" i="6" s="1"/>
  <c r="E100" i="10"/>
  <c r="F100" i="6"/>
  <c r="G100" i="6"/>
  <c r="O101" i="6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B100" i="1"/>
  <c r="D100" i="1"/>
  <c r="L101" i="1" s="1"/>
  <c r="G100" i="1"/>
  <c r="A100" i="1"/>
  <c r="Q100" i="1" s="1"/>
  <c r="AH100" i="5"/>
  <c r="AF100" i="5"/>
  <c r="AF99" i="5"/>
  <c r="AD100" i="5"/>
  <c r="AB100" i="5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D90" i="13"/>
  <c r="D91" i="13"/>
  <c r="D92" i="13"/>
  <c r="D93" i="13"/>
  <c r="D94" i="13"/>
  <c r="D95" i="13"/>
  <c r="D96" i="13"/>
  <c r="D97" i="13"/>
  <c r="D98" i="13"/>
  <c r="D99" i="13"/>
  <c r="B90" i="13"/>
  <c r="B91" i="13"/>
  <c r="B92" i="13"/>
  <c r="B93" i="13"/>
  <c r="B94" i="13"/>
  <c r="B95" i="13"/>
  <c r="B96" i="13"/>
  <c r="B97" i="13"/>
  <c r="B98" i="13"/>
  <c r="B99" i="13"/>
  <c r="J100" i="13" s="1"/>
  <c r="G94" i="6"/>
  <c r="G94" i="10" s="1"/>
  <c r="G95" i="6"/>
  <c r="G95" i="10" s="1"/>
  <c r="G96" i="6"/>
  <c r="G96" i="10" s="1"/>
  <c r="G97" i="6"/>
  <c r="G97" i="10" s="1"/>
  <c r="G98" i="6"/>
  <c r="G98" i="10" s="1"/>
  <c r="G99" i="6"/>
  <c r="G99" i="10" s="1"/>
  <c r="F94" i="6"/>
  <c r="F94" i="10" s="1"/>
  <c r="F95" i="6"/>
  <c r="F95" i="10" s="1"/>
  <c r="F96" i="6"/>
  <c r="F96" i="10" s="1"/>
  <c r="F97" i="6"/>
  <c r="F97" i="10" s="1"/>
  <c r="F98" i="6"/>
  <c r="F98" i="10" s="1"/>
  <c r="F99" i="6"/>
  <c r="F99" i="10" s="1"/>
  <c r="AC6" i="6"/>
  <c r="AC5" i="6"/>
  <c r="AC4" i="6"/>
  <c r="E92" i="10"/>
  <c r="E93" i="10"/>
  <c r="E94" i="10"/>
  <c r="E95" i="10"/>
  <c r="E96" i="10"/>
  <c r="E97" i="10"/>
  <c r="E98" i="10"/>
  <c r="E99" i="10"/>
  <c r="U102" i="6"/>
  <c r="D88" i="6"/>
  <c r="D89" i="6"/>
  <c r="D90" i="6"/>
  <c r="D91" i="6"/>
  <c r="D92" i="6"/>
  <c r="D93" i="6"/>
  <c r="D93" i="10" s="1"/>
  <c r="D94" i="6"/>
  <c r="D94" i="10" s="1"/>
  <c r="D95" i="6"/>
  <c r="D95" i="10" s="1"/>
  <c r="D96" i="6"/>
  <c r="D96" i="10" s="1"/>
  <c r="D97" i="6"/>
  <c r="D97" i="10" s="1"/>
  <c r="D98" i="6"/>
  <c r="D98" i="10" s="1"/>
  <c r="D99" i="6"/>
  <c r="D99" i="10" s="1"/>
  <c r="B88" i="6"/>
  <c r="B89" i="6"/>
  <c r="B90" i="6"/>
  <c r="B91" i="6"/>
  <c r="B92" i="6"/>
  <c r="B93" i="6"/>
  <c r="B93" i="10" s="1"/>
  <c r="B94" i="6"/>
  <c r="B94" i="10" s="1"/>
  <c r="B95" i="6"/>
  <c r="B95" i="10" s="1"/>
  <c r="B96" i="6"/>
  <c r="B96" i="10" s="1"/>
  <c r="B97" i="6"/>
  <c r="B97" i="10" s="1"/>
  <c r="B98" i="6"/>
  <c r="B98" i="10" s="1"/>
  <c r="B99" i="6"/>
  <c r="B99" i="10" s="1"/>
  <c r="D92" i="1"/>
  <c r="D93" i="1"/>
  <c r="D94" i="1"/>
  <c r="D95" i="1"/>
  <c r="D96" i="1"/>
  <c r="D97" i="1"/>
  <c r="D98" i="1"/>
  <c r="D99" i="1"/>
  <c r="B92" i="1"/>
  <c r="B93" i="1"/>
  <c r="B94" i="1"/>
  <c r="B95" i="1"/>
  <c r="B96" i="1"/>
  <c r="B97" i="1"/>
  <c r="B98" i="1"/>
  <c r="B99" i="1"/>
  <c r="G92" i="1"/>
  <c r="G93" i="1"/>
  <c r="G94" i="1"/>
  <c r="G95" i="1"/>
  <c r="G96" i="1"/>
  <c r="G97" i="1"/>
  <c r="G98" i="1"/>
  <c r="G99" i="1"/>
  <c r="U102" i="1"/>
  <c r="U103" i="13" l="1"/>
  <c r="U102" i="13"/>
  <c r="M102" i="13"/>
  <c r="L102" i="11"/>
  <c r="M103" i="13"/>
  <c r="E103" i="11"/>
  <c r="L104" i="11" s="1"/>
  <c r="K107" i="1"/>
  <c r="K106" i="1"/>
  <c r="K104" i="1"/>
  <c r="AA6" i="1"/>
  <c r="AA4" i="1"/>
  <c r="AA5" i="1"/>
  <c r="AA2" i="1"/>
  <c r="O107" i="1"/>
  <c r="O106" i="1"/>
  <c r="L101" i="10"/>
  <c r="BE7" i="13"/>
  <c r="J100" i="1"/>
  <c r="B100" i="11"/>
  <c r="I101" i="11" s="1"/>
  <c r="K102" i="6"/>
  <c r="M101" i="6"/>
  <c r="BF7" i="13"/>
  <c r="A100" i="6"/>
  <c r="A100" i="13" s="1"/>
  <c r="I100" i="13" s="1"/>
  <c r="Q100" i="13" s="1"/>
  <c r="D100" i="10"/>
  <c r="K101" i="10" s="1"/>
  <c r="M100" i="1"/>
  <c r="N100" i="6"/>
  <c r="C100" i="10"/>
  <c r="J101" i="10" s="1"/>
  <c r="L100" i="13"/>
  <c r="M101" i="13"/>
  <c r="D100" i="11"/>
  <c r="K101" i="11" s="1"/>
  <c r="M100" i="13"/>
  <c r="N100" i="1"/>
  <c r="M100" i="6"/>
  <c r="L101" i="11"/>
  <c r="J101" i="1"/>
  <c r="B100" i="9"/>
  <c r="L100" i="1"/>
  <c r="I100" i="6"/>
  <c r="Q100" i="6" s="1"/>
  <c r="F100" i="10"/>
  <c r="M101" i="10" s="1"/>
  <c r="O100" i="13"/>
  <c r="U101" i="6"/>
  <c r="U101" i="1"/>
  <c r="V102" i="1"/>
  <c r="V101" i="1"/>
  <c r="O100" i="6"/>
  <c r="N100" i="13"/>
  <c r="N101" i="6"/>
  <c r="U103" i="1"/>
  <c r="D92" i="10"/>
  <c r="A100" i="9"/>
  <c r="A100" i="12"/>
  <c r="I76" i="12" s="1"/>
  <c r="U100" i="6"/>
  <c r="G100" i="9"/>
  <c r="O101" i="1"/>
  <c r="I100" i="1"/>
  <c r="L100" i="6"/>
  <c r="A100" i="11"/>
  <c r="P76" i="11" s="1"/>
  <c r="W41" i="11" s="1"/>
  <c r="V103" i="1"/>
  <c r="N101" i="1"/>
  <c r="O100" i="1"/>
  <c r="V100" i="1"/>
  <c r="G100" i="11"/>
  <c r="N101" i="11" s="1"/>
  <c r="U100" i="1"/>
  <c r="J100" i="6"/>
  <c r="A100" i="10"/>
  <c r="F100" i="11"/>
  <c r="A101" i="13"/>
  <c r="I101" i="13" s="1"/>
  <c r="Q101" i="13" s="1"/>
  <c r="I101" i="6"/>
  <c r="Q101" i="6" s="1"/>
  <c r="M101" i="1"/>
  <c r="B92" i="10"/>
  <c r="BG7" i="13"/>
  <c r="G100" i="10"/>
  <c r="N101" i="10" s="1"/>
  <c r="U100" i="13"/>
  <c r="X41" i="10"/>
  <c r="P77" i="10"/>
  <c r="I102" i="9"/>
  <c r="P77" i="9"/>
  <c r="X41" i="9"/>
  <c r="N103" i="9"/>
  <c r="AD44" i="9" s="1"/>
  <c r="I100" i="10"/>
  <c r="L100" i="10"/>
  <c r="AE12" i="13"/>
  <c r="O118" i="13" s="1"/>
  <c r="D87" i="1"/>
  <c r="D88" i="1"/>
  <c r="D89" i="1"/>
  <c r="D90" i="1"/>
  <c r="D91" i="1"/>
  <c r="B87" i="1"/>
  <c r="B88" i="1"/>
  <c r="B89" i="1"/>
  <c r="B90" i="1"/>
  <c r="B91" i="1"/>
  <c r="J98" i="1"/>
  <c r="D87" i="6"/>
  <c r="F87" i="6"/>
  <c r="G87" i="6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L100" i="11" s="1"/>
  <c r="W40" i="11"/>
  <c r="U99" i="13"/>
  <c r="Q99" i="13"/>
  <c r="P75" i="9"/>
  <c r="B99" i="9"/>
  <c r="C99" i="9"/>
  <c r="J100" i="9" s="1"/>
  <c r="D99" i="9"/>
  <c r="K100" i="9" s="1"/>
  <c r="E99" i="9"/>
  <c r="L100" i="9" s="1"/>
  <c r="F99" i="9"/>
  <c r="M100" i="9" s="1"/>
  <c r="G99" i="9"/>
  <c r="A99" i="9"/>
  <c r="X39" i="9"/>
  <c r="I75" i="12"/>
  <c r="B99" i="12"/>
  <c r="C99" i="12"/>
  <c r="D99" i="12"/>
  <c r="E99" i="12"/>
  <c r="F99" i="12"/>
  <c r="G99" i="12"/>
  <c r="A99" i="12"/>
  <c r="R99" i="8"/>
  <c r="T99" i="8"/>
  <c r="U99" i="8"/>
  <c r="V99" i="8"/>
  <c r="W99" i="8"/>
  <c r="Q99" i="8"/>
  <c r="J99" i="8"/>
  <c r="K99" i="8"/>
  <c r="L99" i="8"/>
  <c r="M99" i="8"/>
  <c r="N99" i="8"/>
  <c r="O99" i="8"/>
  <c r="I99" i="8"/>
  <c r="P75" i="11"/>
  <c r="A99" i="11"/>
  <c r="M99" i="13"/>
  <c r="B87" i="13"/>
  <c r="D87" i="13"/>
  <c r="D87" i="11" s="1"/>
  <c r="B88" i="13"/>
  <c r="B88" i="11" s="1"/>
  <c r="D88" i="13"/>
  <c r="D88" i="11" s="1"/>
  <c r="B89" i="13"/>
  <c r="D89" i="13"/>
  <c r="D89" i="11" s="1"/>
  <c r="J91" i="13"/>
  <c r="F91" i="11"/>
  <c r="G92" i="11"/>
  <c r="D94" i="11"/>
  <c r="G94" i="11"/>
  <c r="J96" i="13"/>
  <c r="L97" i="13"/>
  <c r="N98" i="13"/>
  <c r="J98" i="13"/>
  <c r="J99" i="13"/>
  <c r="G99" i="11"/>
  <c r="I99" i="13"/>
  <c r="A99" i="13"/>
  <c r="P75" i="10"/>
  <c r="I99" i="10"/>
  <c r="M99" i="10"/>
  <c r="A99" i="10"/>
  <c r="U99" i="6"/>
  <c r="Q99" i="6"/>
  <c r="J99" i="6"/>
  <c r="L99" i="6"/>
  <c r="M99" i="6"/>
  <c r="N99" i="6"/>
  <c r="O99" i="6"/>
  <c r="I99" i="6"/>
  <c r="A99" i="6"/>
  <c r="U99" i="1"/>
  <c r="Q99" i="1"/>
  <c r="J99" i="1"/>
  <c r="L99" i="1"/>
  <c r="M99" i="1"/>
  <c r="N99" i="1"/>
  <c r="O99" i="1"/>
  <c r="I99" i="1"/>
  <c r="AH99" i="5"/>
  <c r="AD99" i="5"/>
  <c r="AB99" i="5"/>
  <c r="B98" i="12"/>
  <c r="C98" i="12"/>
  <c r="D98" i="12"/>
  <c r="E98" i="12"/>
  <c r="F98" i="12"/>
  <c r="G98" i="12"/>
  <c r="R98" i="8"/>
  <c r="T98" i="8"/>
  <c r="U98" i="8"/>
  <c r="V98" i="8"/>
  <c r="W98" i="8"/>
  <c r="J98" i="8"/>
  <c r="K98" i="8"/>
  <c r="L98" i="8"/>
  <c r="M98" i="8"/>
  <c r="N98" i="8"/>
  <c r="O98" i="8"/>
  <c r="I98" i="8"/>
  <c r="Q98" i="8" s="1"/>
  <c r="D98" i="11"/>
  <c r="F98" i="11"/>
  <c r="G98" i="11"/>
  <c r="Z18" i="13"/>
  <c r="U98" i="13"/>
  <c r="L98" i="13"/>
  <c r="M98" i="13"/>
  <c r="O98" i="13"/>
  <c r="M98" i="10"/>
  <c r="N98" i="10"/>
  <c r="K99" i="10"/>
  <c r="N99" i="10"/>
  <c r="U97" i="6"/>
  <c r="U98" i="6"/>
  <c r="J111" i="6"/>
  <c r="J98" i="6"/>
  <c r="L98" i="6"/>
  <c r="M98" i="6"/>
  <c r="N98" i="6"/>
  <c r="O98" i="6"/>
  <c r="C98" i="9"/>
  <c r="D98" i="9"/>
  <c r="E98" i="9"/>
  <c r="F98" i="9"/>
  <c r="G98" i="9"/>
  <c r="U98" i="1"/>
  <c r="L98" i="1"/>
  <c r="M98" i="1"/>
  <c r="N98" i="1"/>
  <c r="O98" i="1"/>
  <c r="A94" i="1"/>
  <c r="A94" i="6" s="1"/>
  <c r="A94" i="13" s="1"/>
  <c r="A95" i="1"/>
  <c r="A95" i="6" s="1"/>
  <c r="A95" i="13" s="1"/>
  <c r="A96" i="1"/>
  <c r="A96" i="12" s="1"/>
  <c r="I72" i="12" s="1"/>
  <c r="A97" i="1"/>
  <c r="A97" i="6" s="1"/>
  <c r="A97" i="13" s="1"/>
  <c r="A98" i="1"/>
  <c r="I98" i="1" s="1"/>
  <c r="AH98" i="5"/>
  <c r="AF98" i="5"/>
  <c r="AD98" i="5"/>
  <c r="AB97" i="5"/>
  <c r="AB98" i="5"/>
  <c r="B96" i="12"/>
  <c r="C96" i="12"/>
  <c r="D96" i="12"/>
  <c r="E96" i="12"/>
  <c r="F96" i="12"/>
  <c r="G96" i="12"/>
  <c r="B97" i="12"/>
  <c r="C97" i="12"/>
  <c r="D97" i="12"/>
  <c r="E97" i="12"/>
  <c r="F97" i="12"/>
  <c r="G97" i="12"/>
  <c r="L1" i="8"/>
  <c r="M1" i="8"/>
  <c r="N1" i="8"/>
  <c r="O1" i="8"/>
  <c r="J1" i="8"/>
  <c r="L111" i="8"/>
  <c r="M111" i="8"/>
  <c r="N111" i="8"/>
  <c r="O111" i="8"/>
  <c r="J111" i="8"/>
  <c r="R96" i="8"/>
  <c r="T96" i="8"/>
  <c r="U96" i="8"/>
  <c r="V96" i="8"/>
  <c r="W96" i="8"/>
  <c r="R97" i="8"/>
  <c r="T97" i="8"/>
  <c r="U97" i="8"/>
  <c r="V97" i="8"/>
  <c r="W97" i="8"/>
  <c r="J96" i="8"/>
  <c r="K96" i="8"/>
  <c r="L96" i="8"/>
  <c r="M96" i="8"/>
  <c r="N96" i="8"/>
  <c r="O96" i="8"/>
  <c r="J97" i="8"/>
  <c r="K97" i="8"/>
  <c r="L97" i="8"/>
  <c r="M97" i="8"/>
  <c r="N97" i="8"/>
  <c r="O97" i="8"/>
  <c r="J95" i="8"/>
  <c r="I96" i="8"/>
  <c r="Q96" i="8" s="1"/>
  <c r="I97" i="8"/>
  <c r="Q97" i="8" s="1"/>
  <c r="M113" i="13"/>
  <c r="BE7" i="1"/>
  <c r="AC1" i="13"/>
  <c r="BE1" i="13" s="1"/>
  <c r="U96" i="13"/>
  <c r="U97" i="13"/>
  <c r="W1" i="11"/>
  <c r="X1" i="10"/>
  <c r="K111" i="6"/>
  <c r="L111" i="6"/>
  <c r="M111" i="6"/>
  <c r="N111" i="6"/>
  <c r="O111" i="6"/>
  <c r="W1" i="9"/>
  <c r="Y2" i="13"/>
  <c r="Y2" i="8" s="1"/>
  <c r="AH96" i="5"/>
  <c r="AH97" i="5"/>
  <c r="B95" i="11"/>
  <c r="D95" i="11"/>
  <c r="F95" i="11"/>
  <c r="G95" i="11"/>
  <c r="D96" i="11"/>
  <c r="F96" i="11"/>
  <c r="G96" i="11"/>
  <c r="B97" i="11"/>
  <c r="D97" i="11"/>
  <c r="G97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T76" i="11" s="1"/>
  <c r="E77" i="11"/>
  <c r="T77" i="11" s="1"/>
  <c r="E78" i="11"/>
  <c r="T78" i="11" s="1"/>
  <c r="E79" i="11"/>
  <c r="E80" i="11"/>
  <c r="T80" i="11" s="1"/>
  <c r="E81" i="11"/>
  <c r="E82" i="11"/>
  <c r="E83" i="11"/>
  <c r="E84" i="11"/>
  <c r="E85" i="11"/>
  <c r="E86" i="11"/>
  <c r="E2" i="11"/>
  <c r="E1" i="11"/>
  <c r="L1" i="11" s="1"/>
  <c r="M96" i="13"/>
  <c r="N96" i="13"/>
  <c r="O96" i="13"/>
  <c r="J97" i="13"/>
  <c r="M97" i="13"/>
  <c r="O97" i="13"/>
  <c r="I97" i="13"/>
  <c r="Q97" i="13" s="1"/>
  <c r="I97" i="10"/>
  <c r="L98" i="10"/>
  <c r="J96" i="6"/>
  <c r="L96" i="6"/>
  <c r="M96" i="6"/>
  <c r="N96" i="6"/>
  <c r="O96" i="6"/>
  <c r="J97" i="6"/>
  <c r="L97" i="6"/>
  <c r="M97" i="6"/>
  <c r="N97" i="6"/>
  <c r="O97" i="6"/>
  <c r="AF96" i="5"/>
  <c r="AF97" i="5"/>
  <c r="B96" i="9"/>
  <c r="C96" i="9"/>
  <c r="D96" i="9"/>
  <c r="E96" i="9"/>
  <c r="F96" i="9"/>
  <c r="G96" i="9"/>
  <c r="B97" i="9"/>
  <c r="C97" i="9"/>
  <c r="D97" i="9"/>
  <c r="E97" i="9"/>
  <c r="F97" i="9"/>
  <c r="G97" i="9"/>
  <c r="U97" i="1"/>
  <c r="J97" i="1"/>
  <c r="L97" i="1"/>
  <c r="M97" i="1"/>
  <c r="N97" i="1"/>
  <c r="O97" i="1"/>
  <c r="AD96" i="5"/>
  <c r="AD97" i="5"/>
  <c r="AC13" i="13"/>
  <c r="AC19" i="13" s="1"/>
  <c r="O110" i="13"/>
  <c r="N110" i="13"/>
  <c r="M110" i="13"/>
  <c r="L110" i="13"/>
  <c r="K110" i="13"/>
  <c r="J110" i="13"/>
  <c r="U95" i="13"/>
  <c r="M95" i="13"/>
  <c r="U94" i="13"/>
  <c r="M94" i="13"/>
  <c r="J95" i="13"/>
  <c r="U93" i="13"/>
  <c r="M93" i="13"/>
  <c r="G93" i="11"/>
  <c r="B93" i="11"/>
  <c r="U92" i="13"/>
  <c r="M92" i="13"/>
  <c r="AB10" i="13"/>
  <c r="J92" i="13"/>
  <c r="U91" i="13"/>
  <c r="M91" i="13"/>
  <c r="D91" i="11"/>
  <c r="B91" i="11"/>
  <c r="U90" i="13"/>
  <c r="M90" i="13"/>
  <c r="G90" i="11"/>
  <c r="F90" i="11"/>
  <c r="U89" i="13"/>
  <c r="M89" i="13"/>
  <c r="B89" i="11"/>
  <c r="U88" i="13"/>
  <c r="M88" i="13"/>
  <c r="G88" i="11"/>
  <c r="F88" i="11"/>
  <c r="U87" i="13"/>
  <c r="M87" i="13"/>
  <c r="B87" i="11"/>
  <c r="U86" i="13"/>
  <c r="M86" i="13"/>
  <c r="F86" i="11"/>
  <c r="D86" i="13"/>
  <c r="D86" i="11" s="1"/>
  <c r="B86" i="13"/>
  <c r="B86" i="11" s="1"/>
  <c r="U85" i="13"/>
  <c r="M85" i="13"/>
  <c r="I85" i="13"/>
  <c r="Q85" i="13" s="1"/>
  <c r="F85" i="11"/>
  <c r="D85" i="13"/>
  <c r="B85" i="13"/>
  <c r="B85" i="11" s="1"/>
  <c r="U84" i="13"/>
  <c r="Q84" i="13"/>
  <c r="M84" i="13"/>
  <c r="I84" i="13"/>
  <c r="G84" i="11"/>
  <c r="F84" i="11"/>
  <c r="D84" i="13"/>
  <c r="D84" i="11" s="1"/>
  <c r="B84" i="13"/>
  <c r="B84" i="11" s="1"/>
  <c r="U83" i="13"/>
  <c r="M83" i="13"/>
  <c r="I83" i="13"/>
  <c r="Q83" i="13" s="1"/>
  <c r="F83" i="11"/>
  <c r="D83" i="13"/>
  <c r="D83" i="11" s="1"/>
  <c r="B83" i="13"/>
  <c r="B83" i="11" s="1"/>
  <c r="U82" i="13"/>
  <c r="M82" i="13"/>
  <c r="I82" i="13"/>
  <c r="Q82" i="13" s="1"/>
  <c r="G82" i="11"/>
  <c r="D82" i="13"/>
  <c r="D82" i="11" s="1"/>
  <c r="B82" i="13"/>
  <c r="B82" i="11" s="1"/>
  <c r="U81" i="13"/>
  <c r="M81" i="13"/>
  <c r="I81" i="13"/>
  <c r="Q81" i="13" s="1"/>
  <c r="F81" i="11"/>
  <c r="D81" i="13"/>
  <c r="D81" i="11" s="1"/>
  <c r="B81" i="13"/>
  <c r="B81" i="11" s="1"/>
  <c r="U80" i="13"/>
  <c r="M80" i="13"/>
  <c r="I80" i="13"/>
  <c r="Q80" i="13" s="1"/>
  <c r="G80" i="11"/>
  <c r="D80" i="13"/>
  <c r="AB3" i="13" s="1"/>
  <c r="AB11" i="13" s="1"/>
  <c r="BD8" i="13" s="1"/>
  <c r="B80" i="13"/>
  <c r="U79" i="13"/>
  <c r="M79" i="13"/>
  <c r="I79" i="13"/>
  <c r="Q79" i="13" s="1"/>
  <c r="G79" i="11"/>
  <c r="F79" i="11"/>
  <c r="D79" i="13"/>
  <c r="D79" i="11" s="1"/>
  <c r="B79" i="13"/>
  <c r="B79" i="11" s="1"/>
  <c r="U78" i="13"/>
  <c r="M78" i="13"/>
  <c r="I78" i="13"/>
  <c r="Q78" i="13" s="1"/>
  <c r="D78" i="13"/>
  <c r="D78" i="11" s="1"/>
  <c r="C78" i="13"/>
  <c r="B78" i="13"/>
  <c r="B78" i="11" s="1"/>
  <c r="U77" i="13"/>
  <c r="M77" i="13"/>
  <c r="I77" i="13"/>
  <c r="Q77" i="13" s="1"/>
  <c r="D77" i="13"/>
  <c r="D77" i="11" s="1"/>
  <c r="S77" i="11" s="1"/>
  <c r="C77" i="13"/>
  <c r="C77" i="11" s="1"/>
  <c r="B77" i="13"/>
  <c r="B77" i="11" s="1"/>
  <c r="Q77" i="11" s="1"/>
  <c r="U76" i="13"/>
  <c r="Q76" i="13"/>
  <c r="M76" i="13"/>
  <c r="I76" i="13"/>
  <c r="G76" i="11"/>
  <c r="F76" i="11"/>
  <c r="D76" i="13"/>
  <c r="D76" i="11" s="1"/>
  <c r="C76" i="13"/>
  <c r="C76" i="11" s="1"/>
  <c r="B76" i="13"/>
  <c r="B76" i="11" s="1"/>
  <c r="U75" i="13"/>
  <c r="M75" i="13"/>
  <c r="I75" i="13"/>
  <c r="Q75" i="13" s="1"/>
  <c r="O75" i="13"/>
  <c r="F75" i="11"/>
  <c r="D75" i="13"/>
  <c r="D75" i="11" s="1"/>
  <c r="C75" i="13"/>
  <c r="C75" i="11" s="1"/>
  <c r="B75" i="13"/>
  <c r="B75" i="11" s="1"/>
  <c r="U74" i="13"/>
  <c r="M74" i="13"/>
  <c r="I74" i="13"/>
  <c r="Q74" i="13" s="1"/>
  <c r="G74" i="11"/>
  <c r="F74" i="11"/>
  <c r="D74" i="13"/>
  <c r="D74" i="11" s="1"/>
  <c r="C74" i="13"/>
  <c r="C74" i="11" s="1"/>
  <c r="B74" i="13"/>
  <c r="B74" i="11" s="1"/>
  <c r="U73" i="13"/>
  <c r="M73" i="13"/>
  <c r="I73" i="13"/>
  <c r="Q73" i="13" s="1"/>
  <c r="G73" i="11"/>
  <c r="F73" i="11"/>
  <c r="D73" i="13"/>
  <c r="D73" i="11" s="1"/>
  <c r="C73" i="13"/>
  <c r="B73" i="13"/>
  <c r="B73" i="11" s="1"/>
  <c r="U72" i="13"/>
  <c r="M72" i="13"/>
  <c r="I72" i="13"/>
  <c r="Q72" i="13" s="1"/>
  <c r="G72" i="11"/>
  <c r="F72" i="11"/>
  <c r="D72" i="13"/>
  <c r="C72" i="13"/>
  <c r="C72" i="11" s="1"/>
  <c r="B72" i="13"/>
  <c r="B72" i="11" s="1"/>
  <c r="U71" i="13"/>
  <c r="M71" i="13"/>
  <c r="I71" i="13"/>
  <c r="Q71" i="13" s="1"/>
  <c r="G71" i="11"/>
  <c r="F71" i="11"/>
  <c r="D71" i="13"/>
  <c r="D71" i="11" s="1"/>
  <c r="C71" i="13"/>
  <c r="C71" i="11" s="1"/>
  <c r="B71" i="13"/>
  <c r="U70" i="13"/>
  <c r="M70" i="13"/>
  <c r="I70" i="13"/>
  <c r="Q70" i="13" s="1"/>
  <c r="G70" i="11"/>
  <c r="F70" i="11"/>
  <c r="D70" i="13"/>
  <c r="C70" i="13"/>
  <c r="C70" i="11" s="1"/>
  <c r="B70" i="13"/>
  <c r="U69" i="13"/>
  <c r="M69" i="13"/>
  <c r="I69" i="13"/>
  <c r="Q69" i="13" s="1"/>
  <c r="G69" i="11"/>
  <c r="F69" i="11"/>
  <c r="D69" i="13"/>
  <c r="D69" i="11" s="1"/>
  <c r="C69" i="13"/>
  <c r="C69" i="11" s="1"/>
  <c r="B69" i="13"/>
  <c r="B69" i="11" s="1"/>
  <c r="U68" i="13"/>
  <c r="M68" i="13"/>
  <c r="I68" i="13"/>
  <c r="Q68" i="13" s="1"/>
  <c r="G68" i="11"/>
  <c r="D68" i="13"/>
  <c r="D68" i="11" s="1"/>
  <c r="C68" i="13"/>
  <c r="B68" i="13"/>
  <c r="B68" i="11" s="1"/>
  <c r="U67" i="13"/>
  <c r="M67" i="13"/>
  <c r="I67" i="13"/>
  <c r="Q67" i="13" s="1"/>
  <c r="G67" i="11"/>
  <c r="F67" i="11"/>
  <c r="D67" i="13"/>
  <c r="C67" i="13"/>
  <c r="C67" i="11" s="1"/>
  <c r="B67" i="13"/>
  <c r="B67" i="11" s="1"/>
  <c r="U66" i="13"/>
  <c r="M66" i="13"/>
  <c r="I66" i="13"/>
  <c r="Q66" i="13" s="1"/>
  <c r="G66" i="11"/>
  <c r="D66" i="13"/>
  <c r="C66" i="13"/>
  <c r="C66" i="11" s="1"/>
  <c r="B66" i="13"/>
  <c r="B66" i="11" s="1"/>
  <c r="U65" i="13"/>
  <c r="M65" i="13"/>
  <c r="I65" i="13"/>
  <c r="Q65" i="13" s="1"/>
  <c r="G65" i="11"/>
  <c r="F65" i="11"/>
  <c r="D65" i="13"/>
  <c r="C65" i="13"/>
  <c r="B65" i="13"/>
  <c r="U64" i="13"/>
  <c r="M64" i="13"/>
  <c r="I64" i="13"/>
  <c r="Q64" i="13" s="1"/>
  <c r="D64" i="13"/>
  <c r="C64" i="13"/>
  <c r="C64" i="11" s="1"/>
  <c r="B64" i="13"/>
  <c r="B64" i="11" s="1"/>
  <c r="U63" i="13"/>
  <c r="M63" i="13"/>
  <c r="I63" i="13"/>
  <c r="Q63" i="13" s="1"/>
  <c r="F63" i="11"/>
  <c r="D63" i="13"/>
  <c r="C63" i="13"/>
  <c r="C63" i="11" s="1"/>
  <c r="B63" i="13"/>
  <c r="B63" i="11" s="1"/>
  <c r="U62" i="13"/>
  <c r="M62" i="13"/>
  <c r="I62" i="13"/>
  <c r="Q62" i="13" s="1"/>
  <c r="D62" i="13"/>
  <c r="C62" i="13"/>
  <c r="C62" i="11" s="1"/>
  <c r="B62" i="13"/>
  <c r="U61" i="13"/>
  <c r="M61" i="13"/>
  <c r="I61" i="13"/>
  <c r="Q61" i="13" s="1"/>
  <c r="G61" i="11"/>
  <c r="D61" i="13"/>
  <c r="D61" i="11" s="1"/>
  <c r="C61" i="13"/>
  <c r="C61" i="11" s="1"/>
  <c r="B61" i="13"/>
  <c r="B61" i="11" s="1"/>
  <c r="U60" i="13"/>
  <c r="M60" i="13"/>
  <c r="I60" i="13"/>
  <c r="Q60" i="13" s="1"/>
  <c r="G60" i="11"/>
  <c r="F60" i="11"/>
  <c r="D60" i="13"/>
  <c r="C60" i="13"/>
  <c r="C60" i="11" s="1"/>
  <c r="B60" i="13"/>
  <c r="B60" i="11" s="1"/>
  <c r="U59" i="13"/>
  <c r="M59" i="13"/>
  <c r="I59" i="13"/>
  <c r="Q59" i="13" s="1"/>
  <c r="G59" i="11"/>
  <c r="F59" i="11"/>
  <c r="D59" i="13"/>
  <c r="D59" i="11" s="1"/>
  <c r="C59" i="13"/>
  <c r="C59" i="11" s="1"/>
  <c r="B59" i="13"/>
  <c r="B59" i="11" s="1"/>
  <c r="U58" i="13"/>
  <c r="M58" i="13"/>
  <c r="I58" i="13"/>
  <c r="Q58" i="13" s="1"/>
  <c r="G58" i="11"/>
  <c r="F58" i="11"/>
  <c r="D58" i="13"/>
  <c r="D58" i="11" s="1"/>
  <c r="C58" i="13"/>
  <c r="C58" i="11" s="1"/>
  <c r="B58" i="13"/>
  <c r="B58" i="11" s="1"/>
  <c r="U57" i="13"/>
  <c r="M57" i="13"/>
  <c r="I57" i="13"/>
  <c r="Q57" i="13" s="1"/>
  <c r="G57" i="11"/>
  <c r="F57" i="11"/>
  <c r="D57" i="13"/>
  <c r="C57" i="13"/>
  <c r="C57" i="11" s="1"/>
  <c r="B57" i="13"/>
  <c r="B57" i="11" s="1"/>
  <c r="U56" i="13"/>
  <c r="N56" i="13"/>
  <c r="M56" i="13"/>
  <c r="I56" i="13"/>
  <c r="Q56" i="13" s="1"/>
  <c r="G56" i="11"/>
  <c r="F56" i="11"/>
  <c r="D56" i="13"/>
  <c r="D56" i="11" s="1"/>
  <c r="C56" i="13"/>
  <c r="C56" i="11" s="1"/>
  <c r="B56" i="13"/>
  <c r="B56" i="11" s="1"/>
  <c r="U55" i="13"/>
  <c r="M55" i="13"/>
  <c r="I55" i="13"/>
  <c r="Q55" i="13" s="1"/>
  <c r="G55" i="11"/>
  <c r="F55" i="11"/>
  <c r="D55" i="13"/>
  <c r="D55" i="11" s="1"/>
  <c r="C55" i="13"/>
  <c r="B55" i="13"/>
  <c r="B55" i="11" s="1"/>
  <c r="U54" i="13"/>
  <c r="M54" i="13"/>
  <c r="I54" i="13"/>
  <c r="Q54" i="13" s="1"/>
  <c r="G54" i="11"/>
  <c r="D54" i="13"/>
  <c r="D54" i="11" s="1"/>
  <c r="C54" i="13"/>
  <c r="C54" i="11" s="1"/>
  <c r="B54" i="13"/>
  <c r="B54" i="11" s="1"/>
  <c r="U53" i="13"/>
  <c r="M53" i="13"/>
  <c r="I53" i="13"/>
  <c r="Q53" i="13" s="1"/>
  <c r="G53" i="11"/>
  <c r="D53" i="13"/>
  <c r="D53" i="11" s="1"/>
  <c r="C53" i="13"/>
  <c r="B53" i="13"/>
  <c r="B53" i="11" s="1"/>
  <c r="U52" i="13"/>
  <c r="Q52" i="13"/>
  <c r="M52" i="13"/>
  <c r="I52" i="13"/>
  <c r="G52" i="11"/>
  <c r="D52" i="13"/>
  <c r="D52" i="11" s="1"/>
  <c r="C52" i="13"/>
  <c r="C52" i="11" s="1"/>
  <c r="B52" i="13"/>
  <c r="B52" i="11" s="1"/>
  <c r="U51" i="13"/>
  <c r="M51" i="13"/>
  <c r="I51" i="13"/>
  <c r="Q51" i="13" s="1"/>
  <c r="G51" i="11"/>
  <c r="F51" i="11"/>
  <c r="D51" i="13"/>
  <c r="D51" i="11" s="1"/>
  <c r="C51" i="13"/>
  <c r="C51" i="11" s="1"/>
  <c r="B51" i="13"/>
  <c r="B51" i="11" s="1"/>
  <c r="U50" i="13"/>
  <c r="M50" i="13"/>
  <c r="I50" i="13"/>
  <c r="Q50" i="13" s="1"/>
  <c r="G50" i="11"/>
  <c r="F50" i="11"/>
  <c r="D50" i="13"/>
  <c r="D50" i="11" s="1"/>
  <c r="C50" i="13"/>
  <c r="C50" i="11" s="1"/>
  <c r="B50" i="13"/>
  <c r="B50" i="11" s="1"/>
  <c r="U49" i="13"/>
  <c r="M49" i="13"/>
  <c r="I49" i="13"/>
  <c r="Q49" i="13" s="1"/>
  <c r="F49" i="11"/>
  <c r="D49" i="13"/>
  <c r="D49" i="11" s="1"/>
  <c r="C49" i="13"/>
  <c r="C49" i="11" s="1"/>
  <c r="B49" i="13"/>
  <c r="B49" i="11" s="1"/>
  <c r="U48" i="13"/>
  <c r="Q48" i="13"/>
  <c r="M48" i="13"/>
  <c r="I48" i="13"/>
  <c r="G48" i="11"/>
  <c r="F48" i="11"/>
  <c r="D48" i="13"/>
  <c r="D48" i="11" s="1"/>
  <c r="C48" i="13"/>
  <c r="C48" i="11" s="1"/>
  <c r="B48" i="13"/>
  <c r="B48" i="11" s="1"/>
  <c r="U47" i="13"/>
  <c r="M47" i="13"/>
  <c r="I47" i="13"/>
  <c r="Q47" i="13" s="1"/>
  <c r="D47" i="13"/>
  <c r="C47" i="13"/>
  <c r="C47" i="11" s="1"/>
  <c r="B47" i="13"/>
  <c r="B47" i="11" s="1"/>
  <c r="U46" i="13"/>
  <c r="M46" i="13"/>
  <c r="I46" i="13"/>
  <c r="Q46" i="13" s="1"/>
  <c r="G46" i="11"/>
  <c r="F46" i="11"/>
  <c r="D46" i="13"/>
  <c r="D46" i="11" s="1"/>
  <c r="C46" i="13"/>
  <c r="B46" i="13"/>
  <c r="B46" i="11" s="1"/>
  <c r="U45" i="13"/>
  <c r="M45" i="13"/>
  <c r="I45" i="13"/>
  <c r="Q45" i="13" s="1"/>
  <c r="F45" i="11"/>
  <c r="D45" i="13"/>
  <c r="D45" i="11" s="1"/>
  <c r="C45" i="13"/>
  <c r="C45" i="11" s="1"/>
  <c r="B45" i="13"/>
  <c r="B45" i="11" s="1"/>
  <c r="U44" i="13"/>
  <c r="M44" i="13"/>
  <c r="I44" i="13"/>
  <c r="Q44" i="13" s="1"/>
  <c r="G44" i="11"/>
  <c r="D44" i="13"/>
  <c r="D44" i="11" s="1"/>
  <c r="C44" i="13"/>
  <c r="C44" i="11" s="1"/>
  <c r="B44" i="13"/>
  <c r="U43" i="13"/>
  <c r="Q43" i="13"/>
  <c r="M43" i="13"/>
  <c r="I43" i="13"/>
  <c r="G43" i="11"/>
  <c r="D43" i="13"/>
  <c r="D43" i="11" s="1"/>
  <c r="C43" i="13"/>
  <c r="C43" i="11" s="1"/>
  <c r="B43" i="13"/>
  <c r="B43" i="11" s="1"/>
  <c r="U42" i="13"/>
  <c r="M42" i="13"/>
  <c r="I42" i="13"/>
  <c r="Q42" i="13" s="1"/>
  <c r="N42" i="13"/>
  <c r="D42" i="13"/>
  <c r="D42" i="11" s="1"/>
  <c r="C42" i="13"/>
  <c r="C42" i="11" s="1"/>
  <c r="B42" i="13"/>
  <c r="B42" i="11" s="1"/>
  <c r="U41" i="13"/>
  <c r="N41" i="13"/>
  <c r="M41" i="13"/>
  <c r="I41" i="13"/>
  <c r="Q41" i="13" s="1"/>
  <c r="G41" i="11"/>
  <c r="F41" i="11"/>
  <c r="D41" i="13"/>
  <c r="C41" i="13"/>
  <c r="B41" i="13"/>
  <c r="U40" i="13"/>
  <c r="M40" i="13"/>
  <c r="I40" i="13"/>
  <c r="Q40" i="13" s="1"/>
  <c r="G40" i="11"/>
  <c r="F40" i="11"/>
  <c r="D40" i="13"/>
  <c r="D40" i="11" s="1"/>
  <c r="C40" i="13"/>
  <c r="C40" i="11" s="1"/>
  <c r="B40" i="13"/>
  <c r="U39" i="13"/>
  <c r="M39" i="13"/>
  <c r="I39" i="13"/>
  <c r="Q39" i="13" s="1"/>
  <c r="G39" i="11"/>
  <c r="F39" i="11"/>
  <c r="D39" i="13"/>
  <c r="D39" i="11" s="1"/>
  <c r="C39" i="13"/>
  <c r="C39" i="11" s="1"/>
  <c r="B39" i="13"/>
  <c r="U38" i="13"/>
  <c r="O38" i="13"/>
  <c r="M38" i="13"/>
  <c r="I38" i="13"/>
  <c r="Q38" i="13" s="1"/>
  <c r="D38" i="13"/>
  <c r="C38" i="13"/>
  <c r="C38" i="11" s="1"/>
  <c r="B38" i="13"/>
  <c r="U37" i="13"/>
  <c r="M37" i="13"/>
  <c r="I37" i="13"/>
  <c r="Q37" i="13" s="1"/>
  <c r="F37" i="11"/>
  <c r="D37" i="13"/>
  <c r="D37" i="11" s="1"/>
  <c r="C37" i="13"/>
  <c r="C37" i="11" s="1"/>
  <c r="B37" i="13"/>
  <c r="B37" i="11" s="1"/>
  <c r="U36" i="13"/>
  <c r="M36" i="13"/>
  <c r="I36" i="13"/>
  <c r="Q36" i="13" s="1"/>
  <c r="G36" i="11"/>
  <c r="D36" i="13"/>
  <c r="D36" i="11" s="1"/>
  <c r="C36" i="13"/>
  <c r="C36" i="11" s="1"/>
  <c r="B36" i="13"/>
  <c r="B36" i="11" s="1"/>
  <c r="U35" i="13"/>
  <c r="M35" i="13"/>
  <c r="I35" i="13"/>
  <c r="Q35" i="13" s="1"/>
  <c r="G35" i="11"/>
  <c r="D35" i="13"/>
  <c r="D35" i="11" s="1"/>
  <c r="C35" i="13"/>
  <c r="C35" i="11" s="1"/>
  <c r="B35" i="13"/>
  <c r="B35" i="11" s="1"/>
  <c r="U34" i="13"/>
  <c r="M34" i="13"/>
  <c r="I34" i="13"/>
  <c r="Q34" i="13" s="1"/>
  <c r="F34" i="11"/>
  <c r="D34" i="13"/>
  <c r="D34" i="11" s="1"/>
  <c r="C34" i="13"/>
  <c r="C34" i="11" s="1"/>
  <c r="B34" i="13"/>
  <c r="U33" i="13"/>
  <c r="M33" i="13"/>
  <c r="I33" i="13"/>
  <c r="Q33" i="13" s="1"/>
  <c r="G33" i="11"/>
  <c r="F33" i="11"/>
  <c r="D33" i="13"/>
  <c r="D33" i="11" s="1"/>
  <c r="C33" i="13"/>
  <c r="B33" i="13"/>
  <c r="B33" i="11" s="1"/>
  <c r="U32" i="13"/>
  <c r="M32" i="13"/>
  <c r="I32" i="13"/>
  <c r="Q32" i="13" s="1"/>
  <c r="D32" i="13"/>
  <c r="C32" i="13"/>
  <c r="B32" i="13"/>
  <c r="B32" i="11" s="1"/>
  <c r="U31" i="13"/>
  <c r="M31" i="13"/>
  <c r="I31" i="13"/>
  <c r="Q31" i="13" s="1"/>
  <c r="F31" i="11"/>
  <c r="D31" i="13"/>
  <c r="D31" i="11" s="1"/>
  <c r="C31" i="13"/>
  <c r="C31" i="11" s="1"/>
  <c r="B31" i="13"/>
  <c r="B31" i="11" s="1"/>
  <c r="U30" i="13"/>
  <c r="M30" i="13"/>
  <c r="I30" i="13"/>
  <c r="Q30" i="13" s="1"/>
  <c r="G30" i="11"/>
  <c r="D30" i="13"/>
  <c r="D30" i="11" s="1"/>
  <c r="C30" i="13"/>
  <c r="B30" i="13"/>
  <c r="B30" i="11" s="1"/>
  <c r="U29" i="13"/>
  <c r="M29" i="13"/>
  <c r="I29" i="13"/>
  <c r="Q29" i="13" s="1"/>
  <c r="G29" i="11"/>
  <c r="F29" i="11"/>
  <c r="D29" i="13"/>
  <c r="D29" i="11" s="1"/>
  <c r="C29" i="13"/>
  <c r="C29" i="11" s="1"/>
  <c r="B29" i="13"/>
  <c r="B29" i="11" s="1"/>
  <c r="U28" i="13"/>
  <c r="M28" i="13"/>
  <c r="I28" i="13"/>
  <c r="Q28" i="13" s="1"/>
  <c r="D28" i="13"/>
  <c r="D28" i="11" s="1"/>
  <c r="C28" i="13"/>
  <c r="C28" i="11" s="1"/>
  <c r="B28" i="13"/>
  <c r="B28" i="11" s="1"/>
  <c r="U27" i="13"/>
  <c r="Q27" i="13"/>
  <c r="M27" i="13"/>
  <c r="I27" i="13"/>
  <c r="D27" i="13"/>
  <c r="D27" i="11" s="1"/>
  <c r="C27" i="13"/>
  <c r="B27" i="13"/>
  <c r="U26" i="13"/>
  <c r="M26" i="13"/>
  <c r="I26" i="13"/>
  <c r="Q26" i="13" s="1"/>
  <c r="G26" i="11"/>
  <c r="D26" i="13"/>
  <c r="D26" i="11" s="1"/>
  <c r="C26" i="13"/>
  <c r="C26" i="11" s="1"/>
  <c r="B26" i="13"/>
  <c r="B26" i="11" s="1"/>
  <c r="U25" i="13"/>
  <c r="M25" i="13"/>
  <c r="I25" i="13"/>
  <c r="Q25" i="13" s="1"/>
  <c r="G25" i="11"/>
  <c r="D25" i="13"/>
  <c r="C25" i="13"/>
  <c r="B25" i="13"/>
  <c r="B25" i="11" s="1"/>
  <c r="U24" i="13"/>
  <c r="M24" i="13"/>
  <c r="I24" i="13"/>
  <c r="Q24" i="13" s="1"/>
  <c r="G24" i="11"/>
  <c r="D24" i="13"/>
  <c r="D24" i="11" s="1"/>
  <c r="C24" i="13"/>
  <c r="B24" i="13"/>
  <c r="U23" i="13"/>
  <c r="M23" i="13"/>
  <c r="I23" i="13"/>
  <c r="Q23" i="13" s="1"/>
  <c r="G23" i="11"/>
  <c r="F23" i="11"/>
  <c r="D23" i="13"/>
  <c r="D23" i="11" s="1"/>
  <c r="C23" i="13"/>
  <c r="C23" i="11" s="1"/>
  <c r="B23" i="13"/>
  <c r="B23" i="11" s="1"/>
  <c r="U22" i="13"/>
  <c r="M22" i="13"/>
  <c r="I22" i="13"/>
  <c r="Q22" i="13" s="1"/>
  <c r="G22" i="11"/>
  <c r="D22" i="13"/>
  <c r="D22" i="11" s="1"/>
  <c r="C22" i="13"/>
  <c r="C22" i="11" s="1"/>
  <c r="B22" i="13"/>
  <c r="B22" i="11" s="1"/>
  <c r="U21" i="13"/>
  <c r="M21" i="13"/>
  <c r="I21" i="13"/>
  <c r="Q21" i="13" s="1"/>
  <c r="F21" i="11"/>
  <c r="D21" i="13"/>
  <c r="C21" i="13"/>
  <c r="B21" i="13"/>
  <c r="B21" i="11" s="1"/>
  <c r="U20" i="13"/>
  <c r="Q20" i="13"/>
  <c r="M20" i="13"/>
  <c r="I20" i="13"/>
  <c r="BG3" i="13"/>
  <c r="F20" i="11"/>
  <c r="D20" i="13"/>
  <c r="D20" i="11" s="1"/>
  <c r="C20" i="13"/>
  <c r="B20" i="13"/>
  <c r="U19" i="13"/>
  <c r="M19" i="13"/>
  <c r="I19" i="13"/>
  <c r="Q19" i="13" s="1"/>
  <c r="G19" i="11"/>
  <c r="D19" i="13"/>
  <c r="C19" i="13"/>
  <c r="B19" i="13"/>
  <c r="B19" i="11" s="1"/>
  <c r="U18" i="13"/>
  <c r="M18" i="13"/>
  <c r="I18" i="13"/>
  <c r="Q18" i="13" s="1"/>
  <c r="D18" i="13"/>
  <c r="D18" i="11" s="1"/>
  <c r="C18" i="13"/>
  <c r="C18" i="11" s="1"/>
  <c r="B18" i="13"/>
  <c r="B18" i="11" s="1"/>
  <c r="U17" i="13"/>
  <c r="M17" i="13"/>
  <c r="I17" i="13"/>
  <c r="Q17" i="13" s="1"/>
  <c r="F17" i="11"/>
  <c r="D17" i="13"/>
  <c r="C17" i="13"/>
  <c r="B17" i="13"/>
  <c r="U16" i="13"/>
  <c r="M16" i="13"/>
  <c r="I16" i="13"/>
  <c r="Q16" i="13" s="1"/>
  <c r="G16" i="11"/>
  <c r="D16" i="13"/>
  <c r="C16" i="13"/>
  <c r="C16" i="11" s="1"/>
  <c r="B16" i="13"/>
  <c r="B16" i="11" s="1"/>
  <c r="U15" i="13"/>
  <c r="M15" i="13"/>
  <c r="I15" i="13"/>
  <c r="Q15" i="13" s="1"/>
  <c r="G15" i="11"/>
  <c r="D15" i="13"/>
  <c r="C15" i="13"/>
  <c r="B15" i="13"/>
  <c r="B15" i="11" s="1"/>
  <c r="U14" i="13"/>
  <c r="M14" i="13"/>
  <c r="I14" i="13"/>
  <c r="Q14" i="13" s="1"/>
  <c r="D14" i="13"/>
  <c r="C14" i="13"/>
  <c r="C14" i="11" s="1"/>
  <c r="B14" i="13"/>
  <c r="U13" i="13"/>
  <c r="N13" i="13"/>
  <c r="M13" i="13"/>
  <c r="I13" i="13"/>
  <c r="Q13" i="13" s="1"/>
  <c r="G13" i="11"/>
  <c r="F13" i="11"/>
  <c r="D13" i="13"/>
  <c r="D13" i="11" s="1"/>
  <c r="C13" i="13"/>
  <c r="C13" i="11" s="1"/>
  <c r="B13" i="13"/>
  <c r="B13" i="11" s="1"/>
  <c r="U12" i="13"/>
  <c r="M12" i="13"/>
  <c r="I12" i="13"/>
  <c r="Q12" i="13" s="1"/>
  <c r="G12" i="11"/>
  <c r="D12" i="13"/>
  <c r="D12" i="11" s="1"/>
  <c r="C12" i="13"/>
  <c r="B12" i="13"/>
  <c r="Y11" i="13"/>
  <c r="U11" i="13"/>
  <c r="M11" i="13"/>
  <c r="I11" i="13"/>
  <c r="Q11" i="13" s="1"/>
  <c r="D11" i="13"/>
  <c r="D11" i="11" s="1"/>
  <c r="C11" i="13"/>
  <c r="C11" i="11" s="1"/>
  <c r="B11" i="13"/>
  <c r="Y10" i="13"/>
  <c r="U10" i="13"/>
  <c r="M10" i="13"/>
  <c r="I10" i="13"/>
  <c r="Q10" i="13" s="1"/>
  <c r="G10" i="11"/>
  <c r="F10" i="11"/>
  <c r="D10" i="13"/>
  <c r="C10" i="13"/>
  <c r="B10" i="13"/>
  <c r="U9" i="13"/>
  <c r="Q9" i="13"/>
  <c r="M9" i="13"/>
  <c r="I9" i="13"/>
  <c r="D9" i="13"/>
  <c r="C9" i="13"/>
  <c r="B9" i="13"/>
  <c r="B9" i="11" s="1"/>
  <c r="U8" i="13"/>
  <c r="M8" i="13"/>
  <c r="I8" i="13"/>
  <c r="Q8" i="13" s="1"/>
  <c r="D8" i="13"/>
  <c r="D8" i="11" s="1"/>
  <c r="C8" i="13"/>
  <c r="B8" i="13"/>
  <c r="U7" i="13"/>
  <c r="M7" i="13"/>
  <c r="I7" i="13"/>
  <c r="Q7" i="13" s="1"/>
  <c r="G7" i="11"/>
  <c r="F7" i="11"/>
  <c r="D7" i="13"/>
  <c r="D7" i="11" s="1"/>
  <c r="C7" i="13"/>
  <c r="C7" i="11" s="1"/>
  <c r="B7" i="13"/>
  <c r="BF6" i="13"/>
  <c r="BE6" i="13"/>
  <c r="AC14" i="13"/>
  <c r="U6" i="13"/>
  <c r="M6" i="13"/>
  <c r="I6" i="13"/>
  <c r="Q6" i="13" s="1"/>
  <c r="F6" i="11"/>
  <c r="D6" i="13"/>
  <c r="D6" i="11" s="1"/>
  <c r="C6" i="13"/>
  <c r="B6" i="13"/>
  <c r="B6" i="11" s="1"/>
  <c r="BF5" i="13"/>
  <c r="BE5" i="13"/>
  <c r="U5" i="13"/>
  <c r="M5" i="13"/>
  <c r="I5" i="13"/>
  <c r="Q5" i="13" s="1"/>
  <c r="G5" i="11"/>
  <c r="D5" i="13"/>
  <c r="D5" i="11" s="1"/>
  <c r="C5" i="13"/>
  <c r="C5" i="11" s="1"/>
  <c r="B5" i="13"/>
  <c r="BG4" i="13"/>
  <c r="BE4" i="13"/>
  <c r="AC12" i="13"/>
  <c r="M118" i="13" s="1"/>
  <c r="U4" i="13"/>
  <c r="M4" i="13"/>
  <c r="I4" i="13"/>
  <c r="Q4" i="13" s="1"/>
  <c r="F4" i="11"/>
  <c r="D4" i="13"/>
  <c r="C4" i="13"/>
  <c r="C4" i="11" s="1"/>
  <c r="B4" i="13"/>
  <c r="B4" i="11" s="1"/>
  <c r="BE3" i="13"/>
  <c r="AE3" i="13"/>
  <c r="AD3" i="13"/>
  <c r="AD11" i="13" s="1"/>
  <c r="BF8" i="13" s="1"/>
  <c r="AC3" i="13"/>
  <c r="Z3" i="13"/>
  <c r="U3" i="13"/>
  <c r="M3" i="13"/>
  <c r="I3" i="13"/>
  <c r="Q3" i="13" s="1"/>
  <c r="D3" i="13"/>
  <c r="D3" i="11" s="1"/>
  <c r="C3" i="13"/>
  <c r="B3" i="13"/>
  <c r="BE2" i="13"/>
  <c r="I2" i="13"/>
  <c r="Q2" i="13" s="1"/>
  <c r="G2" i="13"/>
  <c r="F2" i="13"/>
  <c r="D2" i="13"/>
  <c r="C2" i="13"/>
  <c r="B2" i="13"/>
  <c r="BH1" i="13"/>
  <c r="M1" i="13"/>
  <c r="U1" i="13" s="1"/>
  <c r="G1" i="13"/>
  <c r="AE1" i="13" s="1"/>
  <c r="BG1" i="13" s="1"/>
  <c r="F1" i="13"/>
  <c r="D1" i="13"/>
  <c r="AB1" i="13" s="1"/>
  <c r="BD1" i="13" s="1"/>
  <c r="C1" i="13"/>
  <c r="K1" i="13" s="1"/>
  <c r="B1" i="13"/>
  <c r="Z1" i="13" s="1"/>
  <c r="BB1" i="13" s="1"/>
  <c r="U96" i="6"/>
  <c r="U96" i="1"/>
  <c r="M96" i="1"/>
  <c r="O96" i="1"/>
  <c r="I96" i="1"/>
  <c r="AB96" i="5"/>
  <c r="T79" i="11" l="1"/>
  <c r="L103" i="11"/>
  <c r="M108" i="13"/>
  <c r="M114" i="13" s="1"/>
  <c r="M109" i="13"/>
  <c r="M117" i="13" s="1"/>
  <c r="M119" i="13" s="1"/>
  <c r="AC17" i="13"/>
  <c r="Q76" i="11"/>
  <c r="L93" i="11"/>
  <c r="U74" i="11"/>
  <c r="Q97" i="1"/>
  <c r="K100" i="10"/>
  <c r="M100" i="10"/>
  <c r="L14" i="13"/>
  <c r="S76" i="11"/>
  <c r="L83" i="11"/>
  <c r="L75" i="11"/>
  <c r="L67" i="11"/>
  <c r="L59" i="11"/>
  <c r="L51" i="11"/>
  <c r="L43" i="11"/>
  <c r="L35" i="11"/>
  <c r="L27" i="11"/>
  <c r="L19" i="11"/>
  <c r="L11" i="11"/>
  <c r="N98" i="9"/>
  <c r="N100" i="10"/>
  <c r="L91" i="11"/>
  <c r="I100" i="9"/>
  <c r="I101" i="9"/>
  <c r="B41" i="11"/>
  <c r="I42" i="11" s="1"/>
  <c r="Z13" i="13"/>
  <c r="Z19" i="13" s="1"/>
  <c r="D65" i="11"/>
  <c r="AB12" i="13"/>
  <c r="L118" i="13" s="1"/>
  <c r="P76" i="10"/>
  <c r="X40" i="10"/>
  <c r="P76" i="9"/>
  <c r="X40" i="9"/>
  <c r="L15" i="13"/>
  <c r="BB2" i="13"/>
  <c r="C41" i="11"/>
  <c r="J42" i="11" s="1"/>
  <c r="C65" i="11"/>
  <c r="J65" i="11" s="1"/>
  <c r="N101" i="9"/>
  <c r="N100" i="9"/>
  <c r="W13" i="13"/>
  <c r="W100" i="13"/>
  <c r="S21" i="13"/>
  <c r="N97" i="11"/>
  <c r="L96" i="11"/>
  <c r="V76" i="11"/>
  <c r="N100" i="11"/>
  <c r="R100" i="13"/>
  <c r="T99" i="13"/>
  <c r="T100" i="13"/>
  <c r="C17" i="11"/>
  <c r="J18" i="11" s="1"/>
  <c r="L43" i="13"/>
  <c r="U76" i="11"/>
  <c r="M101" i="11"/>
  <c r="J8" i="13"/>
  <c r="F2" i="11"/>
  <c r="D17" i="11"/>
  <c r="L80" i="11"/>
  <c r="L72" i="11"/>
  <c r="L64" i="11"/>
  <c r="L56" i="11"/>
  <c r="L48" i="11"/>
  <c r="L40" i="11"/>
  <c r="L32" i="11"/>
  <c r="L24" i="11"/>
  <c r="L16" i="11"/>
  <c r="L8" i="11"/>
  <c r="V100" i="13"/>
  <c r="L84" i="11"/>
  <c r="L76" i="11"/>
  <c r="L68" i="11"/>
  <c r="L60" i="11"/>
  <c r="L52" i="11"/>
  <c r="L44" i="11"/>
  <c r="L36" i="11"/>
  <c r="L28" i="11"/>
  <c r="L20" i="11"/>
  <c r="L12" i="11"/>
  <c r="L4" i="11"/>
  <c r="L99" i="11"/>
  <c r="L98" i="11"/>
  <c r="L90" i="11"/>
  <c r="L92" i="11"/>
  <c r="V13" i="13"/>
  <c r="K33" i="13"/>
  <c r="A96" i="9"/>
  <c r="P72" i="9" s="1"/>
  <c r="N99" i="9"/>
  <c r="AB13" i="13"/>
  <c r="AB19" i="13" s="1"/>
  <c r="A97" i="9"/>
  <c r="P73" i="9" s="1"/>
  <c r="L88" i="11"/>
  <c r="K7" i="11"/>
  <c r="V9" i="13"/>
  <c r="Q96" i="1"/>
  <c r="J6" i="13"/>
  <c r="J44" i="11"/>
  <c r="N97" i="9"/>
  <c r="A97" i="11"/>
  <c r="P73" i="11" s="1"/>
  <c r="W38" i="11" s="1"/>
  <c r="L55" i="13"/>
  <c r="K59" i="13"/>
  <c r="B80" i="11"/>
  <c r="I80" i="11" s="1"/>
  <c r="BB7" i="13"/>
  <c r="A97" i="10"/>
  <c r="P73" i="10" s="1"/>
  <c r="L89" i="11"/>
  <c r="A96" i="11"/>
  <c r="P72" i="11" s="1"/>
  <c r="W37" i="11" s="1"/>
  <c r="K98" i="11"/>
  <c r="I97" i="1"/>
  <c r="I97" i="6"/>
  <c r="Q97" i="6" s="1"/>
  <c r="BD5" i="13"/>
  <c r="BC2" i="13"/>
  <c r="BD6" i="13"/>
  <c r="K75" i="13"/>
  <c r="BD7" i="13"/>
  <c r="A96" i="10"/>
  <c r="P72" i="10" s="1"/>
  <c r="L86" i="11"/>
  <c r="L78" i="11"/>
  <c r="L70" i="11"/>
  <c r="L62" i="11"/>
  <c r="L54" i="11"/>
  <c r="L46" i="11"/>
  <c r="A97" i="12"/>
  <c r="I73" i="12" s="1"/>
  <c r="V99" i="13"/>
  <c r="D63" i="11"/>
  <c r="K96" i="11"/>
  <c r="T75" i="11"/>
  <c r="L99" i="9"/>
  <c r="J99" i="9"/>
  <c r="N57" i="11"/>
  <c r="N67" i="11"/>
  <c r="N96" i="11"/>
  <c r="N80" i="11"/>
  <c r="M76" i="11"/>
  <c r="L79" i="11"/>
  <c r="L71" i="11"/>
  <c r="L63" i="11"/>
  <c r="L55" i="11"/>
  <c r="L47" i="11"/>
  <c r="L39" i="11"/>
  <c r="L31" i="11"/>
  <c r="L23" i="11"/>
  <c r="L15" i="11"/>
  <c r="L7" i="11"/>
  <c r="L87" i="11"/>
  <c r="L85" i="11"/>
  <c r="L77" i="11"/>
  <c r="L69" i="11"/>
  <c r="L61" i="11"/>
  <c r="L53" i="11"/>
  <c r="L45" i="11"/>
  <c r="L37" i="11"/>
  <c r="L29" i="11"/>
  <c r="L21" i="11"/>
  <c r="L13" i="11"/>
  <c r="L5" i="11"/>
  <c r="L95" i="11"/>
  <c r="L82" i="11"/>
  <c r="L81" i="11"/>
  <c r="L73" i="11"/>
  <c r="L65" i="11"/>
  <c r="L57" i="11"/>
  <c r="L49" i="11"/>
  <c r="L41" i="11"/>
  <c r="L33" i="11"/>
  <c r="L25" i="11"/>
  <c r="L17" i="11"/>
  <c r="L9" i="11"/>
  <c r="L3" i="11"/>
  <c r="M97" i="10"/>
  <c r="L99" i="10"/>
  <c r="K98" i="10"/>
  <c r="I98" i="10"/>
  <c r="N72" i="11"/>
  <c r="N99" i="11"/>
  <c r="K46" i="11"/>
  <c r="L68" i="13"/>
  <c r="BB6" i="13"/>
  <c r="V15" i="13"/>
  <c r="K25" i="13"/>
  <c r="BF4" i="13"/>
  <c r="J48" i="11"/>
  <c r="I49" i="11"/>
  <c r="I51" i="11"/>
  <c r="N60" i="11"/>
  <c r="I78" i="11"/>
  <c r="L84" i="13"/>
  <c r="N97" i="13"/>
  <c r="B96" i="11"/>
  <c r="I97" i="11" s="1"/>
  <c r="O99" i="13"/>
  <c r="F99" i="11"/>
  <c r="M100" i="11" s="1"/>
  <c r="R99" i="13"/>
  <c r="O45" i="13"/>
  <c r="N48" i="13"/>
  <c r="I55" i="11"/>
  <c r="I87" i="11"/>
  <c r="F97" i="11"/>
  <c r="M98" i="11" s="1"/>
  <c r="N99" i="13"/>
  <c r="D99" i="11"/>
  <c r="K100" i="11" s="1"/>
  <c r="BD4" i="13"/>
  <c r="L46" i="13"/>
  <c r="I59" i="11"/>
  <c r="O66" i="13"/>
  <c r="J68" i="13"/>
  <c r="L99" i="13"/>
  <c r="B99" i="11"/>
  <c r="I100" i="11" s="1"/>
  <c r="W99" i="13"/>
  <c r="K27" i="11"/>
  <c r="BG6" i="13"/>
  <c r="V32" i="13"/>
  <c r="K47" i="13"/>
  <c r="I33" i="11"/>
  <c r="K12" i="13"/>
  <c r="N11" i="13"/>
  <c r="BD2" i="13"/>
  <c r="N4" i="13"/>
  <c r="N5" i="13"/>
  <c r="BG5" i="13"/>
  <c r="K26" i="13"/>
  <c r="N30" i="11"/>
  <c r="W32" i="13"/>
  <c r="J60" i="11"/>
  <c r="I82" i="11"/>
  <c r="K83" i="11"/>
  <c r="M96" i="11"/>
  <c r="B98" i="9"/>
  <c r="I99" i="9" s="1"/>
  <c r="W3" i="13"/>
  <c r="V4" i="13"/>
  <c r="I26" i="11"/>
  <c r="O83" i="13"/>
  <c r="N98" i="11"/>
  <c r="M99" i="9"/>
  <c r="K99" i="9"/>
  <c r="T74" i="11"/>
  <c r="I89" i="11"/>
  <c r="L96" i="13"/>
  <c r="K97" i="11"/>
  <c r="B98" i="11"/>
  <c r="I98" i="11" s="1"/>
  <c r="L94" i="11"/>
  <c r="J70" i="11"/>
  <c r="G83" i="11"/>
  <c r="N84" i="11" s="1"/>
  <c r="K23" i="11"/>
  <c r="J39" i="11"/>
  <c r="I43" i="11"/>
  <c r="J50" i="11"/>
  <c r="J63" i="11"/>
  <c r="V25" i="13"/>
  <c r="I30" i="11"/>
  <c r="K40" i="11"/>
  <c r="J43" i="11"/>
  <c r="K46" i="13"/>
  <c r="J52" i="11"/>
  <c r="N59" i="11"/>
  <c r="J64" i="11"/>
  <c r="G75" i="11"/>
  <c r="N76" i="11" s="1"/>
  <c r="A98" i="10"/>
  <c r="P74" i="10" s="1"/>
  <c r="K12" i="11"/>
  <c r="L5" i="13"/>
  <c r="N13" i="11"/>
  <c r="N17" i="13"/>
  <c r="N25" i="11"/>
  <c r="L34" i="13"/>
  <c r="M40" i="11"/>
  <c r="N57" i="13"/>
  <c r="L64" i="13"/>
  <c r="K68" i="13"/>
  <c r="J70" i="13"/>
  <c r="K76" i="13"/>
  <c r="N90" i="13"/>
  <c r="J90" i="13"/>
  <c r="D64" i="11"/>
  <c r="A98" i="6"/>
  <c r="I98" i="6" s="1"/>
  <c r="Q98" i="6" s="1"/>
  <c r="J49" i="11"/>
  <c r="J62" i="11"/>
  <c r="N51" i="11"/>
  <c r="K54" i="11"/>
  <c r="I57" i="11"/>
  <c r="N58" i="13"/>
  <c r="J71" i="11"/>
  <c r="J75" i="11"/>
  <c r="O80" i="13"/>
  <c r="N81" i="13"/>
  <c r="N85" i="13"/>
  <c r="J23" i="11"/>
  <c r="O30" i="13"/>
  <c r="V3" i="13"/>
  <c r="O5" i="13"/>
  <c r="J10" i="13"/>
  <c r="V10" i="13"/>
  <c r="J21" i="13"/>
  <c r="J37" i="13"/>
  <c r="R5" i="13"/>
  <c r="K6" i="11"/>
  <c r="V8" i="13"/>
  <c r="I19" i="11"/>
  <c r="BB3" i="13"/>
  <c r="O42" i="13"/>
  <c r="K56" i="11"/>
  <c r="L59" i="13"/>
  <c r="N66" i="11"/>
  <c r="N69" i="13"/>
  <c r="I83" i="11"/>
  <c r="B90" i="11"/>
  <c r="I90" i="11" s="1"/>
  <c r="N53" i="11"/>
  <c r="K63" i="13"/>
  <c r="M71" i="11"/>
  <c r="M73" i="11"/>
  <c r="J76" i="11"/>
  <c r="L83" i="13"/>
  <c r="J87" i="13"/>
  <c r="J88" i="13"/>
  <c r="D67" i="11"/>
  <c r="K68" i="11" s="1"/>
  <c r="G62" i="11"/>
  <c r="R12" i="13"/>
  <c r="L19" i="13"/>
  <c r="I22" i="11"/>
  <c r="J24" i="13"/>
  <c r="W25" i="13"/>
  <c r="K34" i="11"/>
  <c r="J35" i="11"/>
  <c r="J36" i="11"/>
  <c r="J39" i="13"/>
  <c r="O46" i="13"/>
  <c r="O51" i="13"/>
  <c r="J59" i="11"/>
  <c r="N69" i="11"/>
  <c r="O71" i="13"/>
  <c r="N73" i="11"/>
  <c r="K76" i="11"/>
  <c r="O95" i="13"/>
  <c r="K79" i="11"/>
  <c r="N80" i="13"/>
  <c r="M85" i="11"/>
  <c r="F80" i="11"/>
  <c r="M81" i="11" s="1"/>
  <c r="M98" i="9"/>
  <c r="K98" i="9"/>
  <c r="L98" i="9"/>
  <c r="S1" i="13"/>
  <c r="K113" i="13"/>
  <c r="R55" i="13"/>
  <c r="R98" i="13"/>
  <c r="R97" i="13"/>
  <c r="R96" i="13"/>
  <c r="O6" i="13"/>
  <c r="G6" i="11"/>
  <c r="N6" i="11" s="1"/>
  <c r="R7" i="13"/>
  <c r="O9" i="13"/>
  <c r="G9" i="11"/>
  <c r="N10" i="11" s="1"/>
  <c r="K11" i="13"/>
  <c r="C10" i="11"/>
  <c r="J11" i="11" s="1"/>
  <c r="R16" i="13"/>
  <c r="O19" i="13"/>
  <c r="G18" i="11"/>
  <c r="N20" i="13"/>
  <c r="F19" i="11"/>
  <c r="M20" i="11" s="1"/>
  <c r="BC3" i="13"/>
  <c r="C20" i="11"/>
  <c r="S20" i="13"/>
  <c r="N22" i="13"/>
  <c r="F22" i="11"/>
  <c r="M23" i="11" s="1"/>
  <c r="R23" i="13"/>
  <c r="L25" i="13"/>
  <c r="D25" i="11"/>
  <c r="K25" i="11" s="1"/>
  <c r="V27" i="13"/>
  <c r="F27" i="11"/>
  <c r="I29" i="11"/>
  <c r="O31" i="13"/>
  <c r="G31" i="11"/>
  <c r="N31" i="11" s="1"/>
  <c r="I37" i="11"/>
  <c r="J40" i="11"/>
  <c r="O40" i="13"/>
  <c r="BB5" i="13"/>
  <c r="B44" i="11"/>
  <c r="I45" i="11" s="1"/>
  <c r="R44" i="13"/>
  <c r="J52" i="13"/>
  <c r="C55" i="11"/>
  <c r="J55" i="11" s="1"/>
  <c r="K55" i="13"/>
  <c r="N61" i="13"/>
  <c r="F61" i="11"/>
  <c r="M61" i="11" s="1"/>
  <c r="L62" i="13"/>
  <c r="D62" i="11"/>
  <c r="K62" i="11" s="1"/>
  <c r="J66" i="13"/>
  <c r="B65" i="11"/>
  <c r="I65" i="11" s="1"/>
  <c r="J65" i="13"/>
  <c r="K67" i="13"/>
  <c r="N70" i="11"/>
  <c r="K74" i="11"/>
  <c r="S74" i="11"/>
  <c r="G91" i="11"/>
  <c r="N91" i="11" s="1"/>
  <c r="O91" i="13"/>
  <c r="G1" i="11"/>
  <c r="N1" i="11" s="1"/>
  <c r="N62" i="11"/>
  <c r="F15" i="11"/>
  <c r="K35" i="11"/>
  <c r="M75" i="11"/>
  <c r="K95" i="11"/>
  <c r="I86" i="11"/>
  <c r="B70" i="11"/>
  <c r="I70" i="11" s="1"/>
  <c r="F47" i="11"/>
  <c r="M47" i="11" s="1"/>
  <c r="F42" i="11"/>
  <c r="M42" i="11" s="1"/>
  <c r="D32" i="11"/>
  <c r="K32" i="11" s="1"/>
  <c r="N1" i="13"/>
  <c r="AD1" i="13"/>
  <c r="BF1" i="13" s="1"/>
  <c r="F1" i="11"/>
  <c r="M1" i="11" s="1"/>
  <c r="L10" i="13"/>
  <c r="D10" i="11"/>
  <c r="K11" i="11" s="1"/>
  <c r="S23" i="13"/>
  <c r="W27" i="13"/>
  <c r="G27" i="11"/>
  <c r="N27" i="11" s="1"/>
  <c r="N43" i="13"/>
  <c r="F43" i="11"/>
  <c r="O47" i="13"/>
  <c r="G47" i="11"/>
  <c r="N48" i="11" s="1"/>
  <c r="S30" i="13"/>
  <c r="C30" i="11"/>
  <c r="J30" i="11" s="1"/>
  <c r="J34" i="13"/>
  <c r="N35" i="13"/>
  <c r="F35" i="11"/>
  <c r="M35" i="11" s="1"/>
  <c r="K36" i="11"/>
  <c r="J38" i="11"/>
  <c r="J42" i="13"/>
  <c r="K50" i="11"/>
  <c r="J53" i="13"/>
  <c r="N54" i="11"/>
  <c r="J57" i="11"/>
  <c r="I58" i="11"/>
  <c r="I67" i="11"/>
  <c r="N74" i="11"/>
  <c r="V74" i="11"/>
  <c r="I77" i="11"/>
  <c r="I79" i="11"/>
  <c r="K88" i="11"/>
  <c r="F94" i="11"/>
  <c r="M95" i="11" s="1"/>
  <c r="N95" i="13"/>
  <c r="B2" i="11"/>
  <c r="F92" i="11"/>
  <c r="M92" i="11" s="1"/>
  <c r="M72" i="11"/>
  <c r="F25" i="11"/>
  <c r="G3" i="11"/>
  <c r="R26" i="13"/>
  <c r="O33" i="13"/>
  <c r="G32" i="11"/>
  <c r="L4" i="13"/>
  <c r="D4" i="11"/>
  <c r="K4" i="11" s="1"/>
  <c r="Z14" i="13"/>
  <c r="B14" i="11"/>
  <c r="I14" i="11" s="1"/>
  <c r="V17" i="13"/>
  <c r="O18" i="13"/>
  <c r="O20" i="13"/>
  <c r="G20" i="11"/>
  <c r="N20" i="11" s="1"/>
  <c r="L22" i="13"/>
  <c r="O24" i="13"/>
  <c r="S26" i="13"/>
  <c r="V28" i="13"/>
  <c r="F28" i="11"/>
  <c r="K30" i="11"/>
  <c r="V30" i="13"/>
  <c r="K31" i="13"/>
  <c r="K34" i="13"/>
  <c r="C33" i="11"/>
  <c r="J34" i="11" s="1"/>
  <c r="V33" i="13"/>
  <c r="N36" i="13"/>
  <c r="F36" i="11"/>
  <c r="D38" i="11"/>
  <c r="K38" i="11" s="1"/>
  <c r="V38" i="13"/>
  <c r="L39" i="13"/>
  <c r="N40" i="11"/>
  <c r="V41" i="13"/>
  <c r="N44" i="13"/>
  <c r="F44" i="11"/>
  <c r="I46" i="11"/>
  <c r="O49" i="13"/>
  <c r="G49" i="11"/>
  <c r="N49" i="11" s="1"/>
  <c r="K51" i="11"/>
  <c r="G63" i="11"/>
  <c r="O63" i="13"/>
  <c r="J67" i="11"/>
  <c r="N70" i="13"/>
  <c r="J73" i="13"/>
  <c r="K78" i="13"/>
  <c r="K82" i="11"/>
  <c r="O89" i="13"/>
  <c r="G89" i="11"/>
  <c r="N89" i="11" s="1"/>
  <c r="L94" i="13"/>
  <c r="D93" i="11"/>
  <c r="K94" i="11" s="1"/>
  <c r="N94" i="11"/>
  <c r="L1" i="13"/>
  <c r="D1" i="11"/>
  <c r="K1" i="11" s="1"/>
  <c r="O12" i="13"/>
  <c r="G11" i="11"/>
  <c r="N11" i="11" s="1"/>
  <c r="M7" i="11"/>
  <c r="J9" i="13"/>
  <c r="B8" i="11"/>
  <c r="I9" i="11" s="1"/>
  <c r="V12" i="13"/>
  <c r="F12" i="11"/>
  <c r="M13" i="11" s="1"/>
  <c r="V16" i="13"/>
  <c r="F16" i="11"/>
  <c r="V20" i="13"/>
  <c r="N24" i="13"/>
  <c r="J31" i="13"/>
  <c r="J1" i="13"/>
  <c r="V60" i="13"/>
  <c r="V98" i="13"/>
  <c r="V96" i="13"/>
  <c r="BF2" i="13"/>
  <c r="O3" i="13"/>
  <c r="K8" i="13"/>
  <c r="C8" i="11"/>
  <c r="J8" i="11" s="1"/>
  <c r="N9" i="13"/>
  <c r="N16" i="11"/>
  <c r="W98" i="13"/>
  <c r="W97" i="13"/>
  <c r="G2" i="11"/>
  <c r="W96" i="13"/>
  <c r="R3" i="13"/>
  <c r="B3" i="11"/>
  <c r="K8" i="11"/>
  <c r="J11" i="13"/>
  <c r="B11" i="11"/>
  <c r="R11" i="13"/>
  <c r="O13" i="13"/>
  <c r="J14" i="11"/>
  <c r="N15" i="13"/>
  <c r="K21" i="13"/>
  <c r="C21" i="11"/>
  <c r="J22" i="11" s="1"/>
  <c r="J23" i="13"/>
  <c r="K24" i="13"/>
  <c r="C24" i="11"/>
  <c r="J24" i="11" s="1"/>
  <c r="R24" i="13"/>
  <c r="O27" i="13"/>
  <c r="O28" i="13"/>
  <c r="G28" i="11"/>
  <c r="N31" i="13"/>
  <c r="F30" i="11"/>
  <c r="M30" i="11" s="1"/>
  <c r="I31" i="11"/>
  <c r="L32" i="13"/>
  <c r="R34" i="13"/>
  <c r="B34" i="11"/>
  <c r="I34" i="11" s="1"/>
  <c r="N36" i="11"/>
  <c r="G37" i="11"/>
  <c r="N37" i="11" s="1"/>
  <c r="O37" i="13"/>
  <c r="N38" i="13"/>
  <c r="AD13" i="13"/>
  <c r="AD19" i="13" s="1"/>
  <c r="F38" i="11"/>
  <c r="M38" i="11" s="1"/>
  <c r="R39" i="13"/>
  <c r="B39" i="11"/>
  <c r="L41" i="13"/>
  <c r="D41" i="11"/>
  <c r="K41" i="11" s="1"/>
  <c r="N44" i="11"/>
  <c r="S46" i="13"/>
  <c r="C46" i="11"/>
  <c r="J46" i="11" s="1"/>
  <c r="M51" i="11"/>
  <c r="I53" i="11"/>
  <c r="O53" i="13"/>
  <c r="J54" i="13"/>
  <c r="K62" i="13"/>
  <c r="G64" i="11"/>
  <c r="O64" i="13"/>
  <c r="I69" i="11"/>
  <c r="K78" i="11"/>
  <c r="N83" i="13"/>
  <c r="F82" i="11"/>
  <c r="M83" i="11" s="1"/>
  <c r="N82" i="13"/>
  <c r="K84" i="11"/>
  <c r="I85" i="11"/>
  <c r="O88" i="13"/>
  <c r="N94" i="13"/>
  <c r="N93" i="13"/>
  <c r="F93" i="11"/>
  <c r="M84" i="11"/>
  <c r="C78" i="11"/>
  <c r="J78" i="11" s="1"/>
  <c r="K75" i="11"/>
  <c r="G45" i="11"/>
  <c r="N45" i="11" s="1"/>
  <c r="V97" i="13"/>
  <c r="S68" i="13"/>
  <c r="C2" i="11"/>
  <c r="L16" i="13"/>
  <c r="D16" i="11"/>
  <c r="K17" i="11" s="1"/>
  <c r="N33" i="13"/>
  <c r="F32" i="11"/>
  <c r="M32" i="11" s="1"/>
  <c r="B38" i="11"/>
  <c r="I38" i="11" s="1"/>
  <c r="J38" i="13"/>
  <c r="N54" i="13"/>
  <c r="F54" i="11"/>
  <c r="M55" i="11" s="1"/>
  <c r="N61" i="11"/>
  <c r="T98" i="13"/>
  <c r="T97" i="13"/>
  <c r="T96" i="13"/>
  <c r="D2" i="11"/>
  <c r="K3" i="11" s="1"/>
  <c r="J5" i="13"/>
  <c r="B5" i="11"/>
  <c r="I5" i="11" s="1"/>
  <c r="BC6" i="13"/>
  <c r="J17" i="13"/>
  <c r="B17" i="11"/>
  <c r="I17" i="11" s="1"/>
  <c r="K3" i="13"/>
  <c r="S3" i="13"/>
  <c r="C3" i="11"/>
  <c r="J4" i="11" s="1"/>
  <c r="BD3" i="13"/>
  <c r="O4" i="13"/>
  <c r="G4" i="11"/>
  <c r="BB4" i="13"/>
  <c r="V5" i="13"/>
  <c r="F5" i="11"/>
  <c r="M5" i="11" s="1"/>
  <c r="K6" i="13"/>
  <c r="C6" i="11"/>
  <c r="J6" i="11" s="1"/>
  <c r="V6" i="13"/>
  <c r="K7" i="13"/>
  <c r="N8" i="13"/>
  <c r="F8" i="11"/>
  <c r="M8" i="11" s="1"/>
  <c r="S9" i="13"/>
  <c r="C9" i="11"/>
  <c r="AB14" i="13"/>
  <c r="D14" i="11"/>
  <c r="K14" i="11" s="1"/>
  <c r="S15" i="13"/>
  <c r="C15" i="11"/>
  <c r="J15" i="11" s="1"/>
  <c r="K16" i="13"/>
  <c r="J20" i="13"/>
  <c r="N19" i="13"/>
  <c r="K20" i="13"/>
  <c r="L21" i="13"/>
  <c r="D21" i="11"/>
  <c r="K21" i="11" s="1"/>
  <c r="L23" i="13"/>
  <c r="K24" i="11"/>
  <c r="N26" i="13"/>
  <c r="F26" i="11"/>
  <c r="J27" i="13"/>
  <c r="B27" i="11"/>
  <c r="I27" i="11" s="1"/>
  <c r="N34" i="13"/>
  <c r="K35" i="13"/>
  <c r="AE13" i="13"/>
  <c r="O115" i="13" s="1"/>
  <c r="G38" i="11"/>
  <c r="N39" i="11" s="1"/>
  <c r="O39" i="13"/>
  <c r="L40" i="13"/>
  <c r="K49" i="13"/>
  <c r="N52" i="13"/>
  <c r="F52" i="11"/>
  <c r="M52" i="11" s="1"/>
  <c r="K54" i="13"/>
  <c r="C53" i="11"/>
  <c r="J53" i="11" s="1"/>
  <c r="I61" i="11"/>
  <c r="V61" i="13"/>
  <c r="J71" i="13"/>
  <c r="B71" i="11"/>
  <c r="N77" i="13"/>
  <c r="F77" i="11"/>
  <c r="F78" i="11"/>
  <c r="M79" i="11" s="1"/>
  <c r="N78" i="13"/>
  <c r="O81" i="13"/>
  <c r="G81" i="11"/>
  <c r="N81" i="11" s="1"/>
  <c r="N93" i="11"/>
  <c r="F68" i="11"/>
  <c r="M68" i="11" s="1"/>
  <c r="B24" i="11"/>
  <c r="I24" i="11" s="1"/>
  <c r="O1" i="13"/>
  <c r="O8" i="13"/>
  <c r="G8" i="11"/>
  <c r="N8" i="11" s="1"/>
  <c r="L9" i="13"/>
  <c r="D9" i="11"/>
  <c r="K9" i="11" s="1"/>
  <c r="N14" i="13"/>
  <c r="AD14" i="13"/>
  <c r="F14" i="11"/>
  <c r="M14" i="11" s="1"/>
  <c r="T15" i="13"/>
  <c r="D15" i="11"/>
  <c r="W15" i="13"/>
  <c r="O17" i="13"/>
  <c r="G17" i="11"/>
  <c r="N17" i="11" s="1"/>
  <c r="K18" i="11"/>
  <c r="S19" i="13"/>
  <c r="C19" i="11"/>
  <c r="J19" i="11" s="1"/>
  <c r="I23" i="11"/>
  <c r="V24" i="13"/>
  <c r="F24" i="11"/>
  <c r="M24" i="11" s="1"/>
  <c r="N25" i="13"/>
  <c r="N26" i="11"/>
  <c r="K27" i="13"/>
  <c r="C27" i="11"/>
  <c r="J27" i="11" s="1"/>
  <c r="S27" i="13"/>
  <c r="L29" i="13"/>
  <c r="K31" i="11"/>
  <c r="N32" i="13"/>
  <c r="N41" i="11"/>
  <c r="L44" i="13"/>
  <c r="K50" i="13"/>
  <c r="N58" i="11"/>
  <c r="J62" i="13"/>
  <c r="K66" i="13"/>
  <c r="L71" i="13"/>
  <c r="D70" i="11"/>
  <c r="K70" i="11" s="1"/>
  <c r="J72" i="11"/>
  <c r="K74" i="13"/>
  <c r="C73" i="11"/>
  <c r="J73" i="11" s="1"/>
  <c r="I75" i="11"/>
  <c r="O78" i="13"/>
  <c r="G77" i="11"/>
  <c r="O79" i="13"/>
  <c r="G78" i="11"/>
  <c r="N79" i="11" s="1"/>
  <c r="G87" i="11"/>
  <c r="O87" i="13"/>
  <c r="K87" i="11"/>
  <c r="C12" i="11"/>
  <c r="J12" i="11" s="1"/>
  <c r="C1" i="11"/>
  <c r="J1" i="11" s="1"/>
  <c r="AA1" i="13"/>
  <c r="BC1" i="13" s="1"/>
  <c r="N3" i="13"/>
  <c r="F3" i="11"/>
  <c r="BF3" i="13"/>
  <c r="J7" i="13"/>
  <c r="B7" i="11"/>
  <c r="N7" i="13"/>
  <c r="N10" i="13"/>
  <c r="F9" i="11"/>
  <c r="M10" i="11" s="1"/>
  <c r="R10" i="13"/>
  <c r="B10" i="11"/>
  <c r="I10" i="11" s="1"/>
  <c r="S10" i="13"/>
  <c r="V11" i="13"/>
  <c r="F11" i="11"/>
  <c r="M11" i="11" s="1"/>
  <c r="J12" i="13"/>
  <c r="B12" i="11"/>
  <c r="I13" i="11" s="1"/>
  <c r="O15" i="13"/>
  <c r="AE14" i="13"/>
  <c r="G14" i="11"/>
  <c r="N14" i="11" s="1"/>
  <c r="N16" i="13"/>
  <c r="N18" i="13"/>
  <c r="F18" i="11"/>
  <c r="M18" i="11" s="1"/>
  <c r="T19" i="13"/>
  <c r="D19" i="11"/>
  <c r="K19" i="11" s="1"/>
  <c r="R20" i="13"/>
  <c r="B20" i="11"/>
  <c r="I21" i="11" s="1"/>
  <c r="O21" i="13"/>
  <c r="G21" i="11"/>
  <c r="O23" i="13"/>
  <c r="N24" i="11"/>
  <c r="S25" i="13"/>
  <c r="C25" i="11"/>
  <c r="J26" i="11" s="1"/>
  <c r="O25" i="13"/>
  <c r="K30" i="13"/>
  <c r="K32" i="13"/>
  <c r="C32" i="11"/>
  <c r="J32" i="11" s="1"/>
  <c r="I35" i="11"/>
  <c r="K38" i="13"/>
  <c r="J41" i="13"/>
  <c r="B40" i="11"/>
  <c r="N40" i="13"/>
  <c r="D47" i="11"/>
  <c r="K47" i="11" s="1"/>
  <c r="L47" i="13"/>
  <c r="V53" i="13"/>
  <c r="D60" i="11"/>
  <c r="K60" i="11" s="1"/>
  <c r="L60" i="13"/>
  <c r="G85" i="11"/>
  <c r="N85" i="11" s="1"/>
  <c r="O85" i="13"/>
  <c r="O86" i="13"/>
  <c r="G86" i="11"/>
  <c r="L90" i="13"/>
  <c r="D90" i="11"/>
  <c r="K90" i="11" s="1"/>
  <c r="M91" i="11"/>
  <c r="O92" i="13"/>
  <c r="B1" i="11"/>
  <c r="I1" i="11" s="1"/>
  <c r="B94" i="11"/>
  <c r="I94" i="11" s="1"/>
  <c r="I74" i="11"/>
  <c r="N52" i="11"/>
  <c r="M56" i="11"/>
  <c r="L57" i="13"/>
  <c r="J58" i="11"/>
  <c r="K60" i="13"/>
  <c r="N62" i="13"/>
  <c r="AD12" i="13"/>
  <c r="N118" i="13" s="1"/>
  <c r="O65" i="13"/>
  <c r="L66" i="13"/>
  <c r="J69" i="13"/>
  <c r="L72" i="13"/>
  <c r="N89" i="13"/>
  <c r="N91" i="13"/>
  <c r="F62" i="11"/>
  <c r="M63" i="11" s="1"/>
  <c r="I50" i="11"/>
  <c r="N51" i="13"/>
  <c r="N53" i="13"/>
  <c r="I54" i="11"/>
  <c r="O54" i="13"/>
  <c r="N56" i="11"/>
  <c r="N67" i="13"/>
  <c r="L80" i="13"/>
  <c r="L92" i="13"/>
  <c r="D92" i="11"/>
  <c r="K92" i="11" s="1"/>
  <c r="F89" i="11"/>
  <c r="M89" i="11" s="1"/>
  <c r="D80" i="11"/>
  <c r="K80" i="11" s="1"/>
  <c r="D72" i="11"/>
  <c r="K72" i="11" s="1"/>
  <c r="D57" i="11"/>
  <c r="K57" i="11" s="1"/>
  <c r="K59" i="11"/>
  <c r="O72" i="13"/>
  <c r="O73" i="13"/>
  <c r="O82" i="13"/>
  <c r="L86" i="13"/>
  <c r="C68" i="11"/>
  <c r="J68" i="11" s="1"/>
  <c r="F53" i="11"/>
  <c r="O34" i="13"/>
  <c r="W46" i="13"/>
  <c r="J55" i="13"/>
  <c r="O58" i="13"/>
  <c r="N59" i="13"/>
  <c r="K65" i="13"/>
  <c r="O74" i="13"/>
  <c r="J79" i="13"/>
  <c r="N86" i="13"/>
  <c r="J93" i="13"/>
  <c r="Z10" i="13"/>
  <c r="B92" i="11"/>
  <c r="I93" i="11" s="1"/>
  <c r="D85" i="11"/>
  <c r="K86" i="11" s="1"/>
  <c r="F66" i="11"/>
  <c r="M66" i="11" s="1"/>
  <c r="G34" i="11"/>
  <c r="N34" i="11" s="1"/>
  <c r="K43" i="11"/>
  <c r="K55" i="11"/>
  <c r="M60" i="11"/>
  <c r="J63" i="13"/>
  <c r="B62" i="11"/>
  <c r="I62" i="11" s="1"/>
  <c r="Z12" i="13"/>
  <c r="J118" i="13" s="1"/>
  <c r="N65" i="13"/>
  <c r="K71" i="13"/>
  <c r="R79" i="13"/>
  <c r="V87" i="13"/>
  <c r="F87" i="11"/>
  <c r="M87" i="11" s="1"/>
  <c r="D66" i="11"/>
  <c r="F64" i="11"/>
  <c r="M64" i="11" s="1"/>
  <c r="N68" i="11"/>
  <c r="M59" i="11"/>
  <c r="J51" i="11"/>
  <c r="G42" i="11"/>
  <c r="N42" i="11" s="1"/>
  <c r="N95" i="11"/>
  <c r="A98" i="9"/>
  <c r="A96" i="6"/>
  <c r="A96" i="13" s="1"/>
  <c r="I96" i="13" s="1"/>
  <c r="Q96" i="13" s="1"/>
  <c r="A98" i="12"/>
  <c r="I74" i="12" s="1"/>
  <c r="Q98" i="1"/>
  <c r="A98" i="11"/>
  <c r="P74" i="11" s="1"/>
  <c r="W39" i="11" s="1"/>
  <c r="J98" i="9"/>
  <c r="X37" i="10"/>
  <c r="M115" i="13"/>
  <c r="M57" i="11"/>
  <c r="M58" i="11"/>
  <c r="K52" i="11"/>
  <c r="K53" i="11"/>
  <c r="M49" i="11"/>
  <c r="M50" i="11"/>
  <c r="K44" i="11"/>
  <c r="K45" i="11"/>
  <c r="M41" i="11"/>
  <c r="M21" i="11"/>
  <c r="I64" i="11"/>
  <c r="K89" i="11"/>
  <c r="I88" i="11"/>
  <c r="M86" i="11"/>
  <c r="I84" i="11"/>
  <c r="I76" i="11"/>
  <c r="M70" i="11"/>
  <c r="I68" i="11"/>
  <c r="I60" i="11"/>
  <c r="I52" i="11"/>
  <c r="K49" i="11"/>
  <c r="M46" i="11"/>
  <c r="I44" i="11"/>
  <c r="K37" i="11"/>
  <c r="I36" i="11"/>
  <c r="M34" i="11"/>
  <c r="I32" i="11"/>
  <c r="I16" i="11"/>
  <c r="K13" i="11"/>
  <c r="I56" i="11"/>
  <c r="I47" i="11"/>
  <c r="I48" i="11"/>
  <c r="L97" i="11"/>
  <c r="K77" i="11"/>
  <c r="K28" i="11"/>
  <c r="K29" i="11"/>
  <c r="M74" i="11"/>
  <c r="K69" i="11"/>
  <c r="J77" i="11"/>
  <c r="J61" i="11"/>
  <c r="J45" i="11"/>
  <c r="L42" i="11"/>
  <c r="L66" i="11"/>
  <c r="N55" i="11"/>
  <c r="L38" i="11"/>
  <c r="J37" i="11"/>
  <c r="L34" i="11"/>
  <c r="L30" i="11"/>
  <c r="J29" i="11"/>
  <c r="L26" i="11"/>
  <c r="N23" i="11"/>
  <c r="L22" i="11"/>
  <c r="L18" i="11"/>
  <c r="J17" i="11"/>
  <c r="L14" i="11"/>
  <c r="L10" i="11"/>
  <c r="N7" i="11"/>
  <c r="L6" i="11"/>
  <c r="J5" i="11"/>
  <c r="N71" i="11"/>
  <c r="L58" i="11"/>
  <c r="L50" i="11"/>
  <c r="Q73" i="11"/>
  <c r="I73" i="11"/>
  <c r="L74" i="11"/>
  <c r="U72" i="11"/>
  <c r="V72" i="11"/>
  <c r="T72" i="11"/>
  <c r="V73" i="11"/>
  <c r="S73" i="11"/>
  <c r="U73" i="11"/>
  <c r="T73" i="11"/>
  <c r="N97" i="10"/>
  <c r="L97" i="10"/>
  <c r="K97" i="10"/>
  <c r="K97" i="9"/>
  <c r="J97" i="9"/>
  <c r="I97" i="9"/>
  <c r="M97" i="9"/>
  <c r="L97" i="9"/>
  <c r="AC10" i="13"/>
  <c r="Z11" i="13"/>
  <c r="BB8" i="13" s="1"/>
  <c r="AB17" i="13"/>
  <c r="Z17" i="13"/>
  <c r="AE17" i="13"/>
  <c r="T94" i="13"/>
  <c r="T70" i="13"/>
  <c r="T68" i="13"/>
  <c r="T66" i="13"/>
  <c r="T63" i="13"/>
  <c r="T60" i="13"/>
  <c r="T55" i="13"/>
  <c r="T86" i="13"/>
  <c r="T84" i="13"/>
  <c r="T79" i="13"/>
  <c r="T52" i="13"/>
  <c r="T76" i="13"/>
  <c r="T71" i="13"/>
  <c r="T42" i="13"/>
  <c r="T31" i="13"/>
  <c r="T47" i="13"/>
  <c r="T46" i="13"/>
  <c r="T39" i="13"/>
  <c r="T28" i="13"/>
  <c r="T59" i="13"/>
  <c r="T43" i="13"/>
  <c r="T21" i="13"/>
  <c r="T8" i="13"/>
  <c r="T6" i="13"/>
  <c r="T44" i="13"/>
  <c r="T36" i="13"/>
  <c r="T67" i="13"/>
  <c r="T23" i="13"/>
  <c r="J4" i="13"/>
  <c r="W92" i="13"/>
  <c r="W87" i="13"/>
  <c r="W65" i="13"/>
  <c r="W62" i="13"/>
  <c r="W86" i="13"/>
  <c r="W64" i="13"/>
  <c r="W90" i="13"/>
  <c r="W33" i="13"/>
  <c r="W95" i="13"/>
  <c r="W81" i="13"/>
  <c r="W78" i="13"/>
  <c r="W94" i="13"/>
  <c r="W80" i="13"/>
  <c r="W88" i="13"/>
  <c r="W73" i="13"/>
  <c r="W70" i="13"/>
  <c r="W41" i="13"/>
  <c r="W38" i="13"/>
  <c r="W59" i="13"/>
  <c r="W34" i="13"/>
  <c r="W51" i="13"/>
  <c r="W57" i="13"/>
  <c r="W49" i="13"/>
  <c r="W37" i="13"/>
  <c r="W53" i="13"/>
  <c r="T3" i="13"/>
  <c r="K5" i="13"/>
  <c r="S4" i="13"/>
  <c r="K9" i="13"/>
  <c r="W11" i="13"/>
  <c r="W12" i="13"/>
  <c r="O16" i="13"/>
  <c r="W16" i="13"/>
  <c r="T18" i="13"/>
  <c r="W19" i="13"/>
  <c r="V22" i="13"/>
  <c r="L24" i="13"/>
  <c r="T24" i="13"/>
  <c r="J26" i="13"/>
  <c r="K28" i="13"/>
  <c r="S28" i="13"/>
  <c r="W30" i="13"/>
  <c r="AD10" i="13"/>
  <c r="K10" i="13"/>
  <c r="K18" i="13"/>
  <c r="S18" i="13"/>
  <c r="T22" i="13"/>
  <c r="L30" i="13"/>
  <c r="T30" i="13"/>
  <c r="K44" i="13"/>
  <c r="S44" i="13"/>
  <c r="AE11" i="13"/>
  <c r="BG8" i="13" s="1"/>
  <c r="T4" i="13"/>
  <c r="J14" i="13"/>
  <c r="R14" i="13"/>
  <c r="O14" i="13"/>
  <c r="V18" i="13"/>
  <c r="W22" i="13"/>
  <c r="W24" i="13"/>
  <c r="S36" i="13"/>
  <c r="K36" i="13"/>
  <c r="T49" i="13"/>
  <c r="S52" i="13"/>
  <c r="K52" i="13"/>
  <c r="W54" i="13"/>
  <c r="W61" i="13"/>
  <c r="L8" i="13"/>
  <c r="L7" i="13"/>
  <c r="K14" i="13"/>
  <c r="S14" i="13"/>
  <c r="K17" i="13"/>
  <c r="S17" i="13"/>
  <c r="K19" i="13"/>
  <c r="K23" i="13"/>
  <c r="J25" i="13"/>
  <c r="R25" i="13"/>
  <c r="T26" i="13"/>
  <c r="N27" i="13"/>
  <c r="N28" i="13"/>
  <c r="N29" i="13"/>
  <c r="J30" i="13"/>
  <c r="J29" i="13"/>
  <c r="R29" i="13"/>
  <c r="T33" i="13"/>
  <c r="W35" i="13"/>
  <c r="R60" i="13"/>
  <c r="J60" i="13"/>
  <c r="J61" i="13"/>
  <c r="W91" i="13"/>
  <c r="O93" i="13"/>
  <c r="W93" i="13"/>
  <c r="S8" i="13"/>
  <c r="T10" i="13"/>
  <c r="T14" i="13"/>
  <c r="K40" i="13"/>
  <c r="S40" i="13"/>
  <c r="V45" i="13"/>
  <c r="N45" i="13"/>
  <c r="L6" i="13"/>
  <c r="T5" i="13"/>
  <c r="S6" i="13"/>
  <c r="T7" i="13"/>
  <c r="L17" i="13"/>
  <c r="T17" i="13"/>
  <c r="L31" i="13"/>
  <c r="J3" i="13"/>
  <c r="W4" i="13"/>
  <c r="BC4" i="13"/>
  <c r="BC5" i="13"/>
  <c r="N6" i="13"/>
  <c r="O7" i="13"/>
  <c r="T9" i="13"/>
  <c r="O10" i="13"/>
  <c r="W10" i="13"/>
  <c r="AC11" i="13"/>
  <c r="BE8" i="13" s="1"/>
  <c r="N12" i="13"/>
  <c r="J13" i="13"/>
  <c r="V14" i="13"/>
  <c r="J16" i="13"/>
  <c r="W17" i="13"/>
  <c r="L18" i="13"/>
  <c r="J19" i="13"/>
  <c r="R19" i="13"/>
  <c r="N21" i="13"/>
  <c r="V21" i="13"/>
  <c r="N23" i="13"/>
  <c r="O26" i="13"/>
  <c r="W26" i="13"/>
  <c r="T29" i="13"/>
  <c r="W29" i="13"/>
  <c r="J32" i="13"/>
  <c r="J33" i="13"/>
  <c r="R32" i="13"/>
  <c r="N37" i="13"/>
  <c r="V37" i="13"/>
  <c r="L79" i="13"/>
  <c r="L78" i="13"/>
  <c r="T78" i="13"/>
  <c r="T82" i="13"/>
  <c r="L3" i="13"/>
  <c r="K4" i="13"/>
  <c r="W5" i="13"/>
  <c r="W6" i="13"/>
  <c r="W7" i="13"/>
  <c r="W8" i="13"/>
  <c r="BG2" i="13"/>
  <c r="L11" i="13"/>
  <c r="K13" i="13"/>
  <c r="S13" i="13"/>
  <c r="K15" i="13"/>
  <c r="L20" i="13"/>
  <c r="W21" i="13"/>
  <c r="J22" i="13"/>
  <c r="R22" i="13"/>
  <c r="O22" i="13"/>
  <c r="W23" i="13"/>
  <c r="T25" i="13"/>
  <c r="L27" i="13"/>
  <c r="T27" i="13"/>
  <c r="L28" i="13"/>
  <c r="AC18" i="13"/>
  <c r="J58" i="13"/>
  <c r="R57" i="13"/>
  <c r="J57" i="13"/>
  <c r="T11" i="13"/>
  <c r="L13" i="13"/>
  <c r="T13" i="13"/>
  <c r="J18" i="13"/>
  <c r="R18" i="13"/>
  <c r="T20" i="13"/>
  <c r="K22" i="13"/>
  <c r="S22" i="13"/>
  <c r="J35" i="13"/>
  <c r="J36" i="13"/>
  <c r="R35" i="13"/>
  <c r="W40" i="13"/>
  <c r="T41" i="13"/>
  <c r="W9" i="13"/>
  <c r="O11" i="13"/>
  <c r="L12" i="13"/>
  <c r="T12" i="13"/>
  <c r="J15" i="13"/>
  <c r="R15" i="13"/>
  <c r="T16" i="13"/>
  <c r="J28" i="13"/>
  <c r="R28" i="13"/>
  <c r="K41" i="13"/>
  <c r="J48" i="13"/>
  <c r="R48" i="13"/>
  <c r="W50" i="13"/>
  <c r="R6" i="13"/>
  <c r="S7" i="13"/>
  <c r="R8" i="13"/>
  <c r="S11" i="13"/>
  <c r="W14" i="13"/>
  <c r="S16" i="13"/>
  <c r="W18" i="13"/>
  <c r="V19" i="13"/>
  <c r="R21" i="13"/>
  <c r="K29" i="13"/>
  <c r="N30" i="13"/>
  <c r="R31" i="13"/>
  <c r="W31" i="13"/>
  <c r="L33" i="13"/>
  <c r="O35" i="13"/>
  <c r="L36" i="13"/>
  <c r="R36" i="13"/>
  <c r="T40" i="13"/>
  <c r="W42" i="13"/>
  <c r="W45" i="13"/>
  <c r="S51" i="13"/>
  <c r="R52" i="13"/>
  <c r="W56" i="13"/>
  <c r="K57" i="13"/>
  <c r="S57" i="13"/>
  <c r="W58" i="13"/>
  <c r="W66" i="13"/>
  <c r="O70" i="13"/>
  <c r="O69" i="13"/>
  <c r="W69" i="13"/>
  <c r="S70" i="13"/>
  <c r="T74" i="13"/>
  <c r="V78" i="13"/>
  <c r="T88" i="13"/>
  <c r="V91" i="13"/>
  <c r="T35" i="13"/>
  <c r="J43" i="13"/>
  <c r="R43" i="13"/>
  <c r="R46" i="13"/>
  <c r="J46" i="13"/>
  <c r="T48" i="13"/>
  <c r="L52" i="13"/>
  <c r="T51" i="13"/>
  <c r="T57" i="13"/>
  <c r="J59" i="13"/>
  <c r="R59" i="13"/>
  <c r="O62" i="13"/>
  <c r="O61" i="13"/>
  <c r="V64" i="13"/>
  <c r="V74" i="13"/>
  <c r="N74" i="13"/>
  <c r="T75" i="13"/>
  <c r="L76" i="13"/>
  <c r="L75" i="13"/>
  <c r="W82" i="13"/>
  <c r="J83" i="13"/>
  <c r="R83" i="13"/>
  <c r="R95" i="13"/>
  <c r="R90" i="13"/>
  <c r="R80" i="13"/>
  <c r="R89" i="13"/>
  <c r="R77" i="13"/>
  <c r="R74" i="13"/>
  <c r="R71" i="13"/>
  <c r="R93" i="13"/>
  <c r="R69" i="13"/>
  <c r="R66" i="13"/>
  <c r="R63" i="13"/>
  <c r="R87" i="13"/>
  <c r="R64" i="13"/>
  <c r="R61" i="13"/>
  <c r="R91" i="13"/>
  <c r="R85" i="13"/>
  <c r="R82" i="13"/>
  <c r="R4" i="13"/>
  <c r="S5" i="13"/>
  <c r="R9" i="13"/>
  <c r="S12" i="13"/>
  <c r="R13" i="13"/>
  <c r="R17" i="13"/>
  <c r="W20" i="13"/>
  <c r="V23" i="13"/>
  <c r="S24" i="13"/>
  <c r="V26" i="13"/>
  <c r="W28" i="13"/>
  <c r="R30" i="13"/>
  <c r="T34" i="13"/>
  <c r="V40" i="13"/>
  <c r="S43" i="13"/>
  <c r="K43" i="13"/>
  <c r="O44" i="13"/>
  <c r="W44" i="13"/>
  <c r="N49" i="13"/>
  <c r="V48" i="13"/>
  <c r="O50" i="13"/>
  <c r="V52" i="13"/>
  <c r="S54" i="13"/>
  <c r="S55" i="13"/>
  <c r="K58" i="13"/>
  <c r="N60" i="13"/>
  <c r="S60" i="13"/>
  <c r="R68" i="13"/>
  <c r="V70" i="13"/>
  <c r="R72" i="13"/>
  <c r="N75" i="13"/>
  <c r="R76" i="13"/>
  <c r="W85" i="13"/>
  <c r="V86" i="13"/>
  <c r="S78" i="13"/>
  <c r="S77" i="13"/>
  <c r="S76" i="13"/>
  <c r="S74" i="13"/>
  <c r="S71" i="13"/>
  <c r="S65" i="13"/>
  <c r="S62" i="13"/>
  <c r="S61" i="13"/>
  <c r="S50" i="13"/>
  <c r="S47" i="13"/>
  <c r="V7" i="13"/>
  <c r="O29" i="13"/>
  <c r="S29" i="13"/>
  <c r="V31" i="13"/>
  <c r="V36" i="13"/>
  <c r="S38" i="13"/>
  <c r="K39" i="13"/>
  <c r="S39" i="13"/>
  <c r="V44" i="13"/>
  <c r="N47" i="13"/>
  <c r="V47" i="13"/>
  <c r="O48" i="13"/>
  <c r="W48" i="13"/>
  <c r="L49" i="13"/>
  <c r="L54" i="13"/>
  <c r="O60" i="13"/>
  <c r="W60" i="13"/>
  <c r="T62" i="13"/>
  <c r="O67" i="13"/>
  <c r="W67" i="13"/>
  <c r="W75" i="13"/>
  <c r="L89" i="13"/>
  <c r="T89" i="13"/>
  <c r="T92" i="13"/>
  <c r="L26" i="13"/>
  <c r="R27" i="13"/>
  <c r="S32" i="13"/>
  <c r="R33" i="13"/>
  <c r="S34" i="13"/>
  <c r="V35" i="13"/>
  <c r="L38" i="13"/>
  <c r="W39" i="13"/>
  <c r="L42" i="13"/>
  <c r="R42" i="13"/>
  <c r="V43" i="13"/>
  <c r="N46" i="13"/>
  <c r="W47" i="13"/>
  <c r="R47" i="13"/>
  <c r="J50" i="13"/>
  <c r="J49" i="13"/>
  <c r="L50" i="13"/>
  <c r="T50" i="13"/>
  <c r="R50" i="13"/>
  <c r="V51" i="13"/>
  <c r="K53" i="13"/>
  <c r="S53" i="13"/>
  <c r="V54" i="13"/>
  <c r="W55" i="13"/>
  <c r="O55" i="13"/>
  <c r="J56" i="13"/>
  <c r="R56" i="13"/>
  <c r="O56" i="13"/>
  <c r="T65" i="13"/>
  <c r="R73" i="13"/>
  <c r="S73" i="13"/>
  <c r="R81" i="13"/>
  <c r="J85" i="13"/>
  <c r="J84" i="13"/>
  <c r="R84" i="13"/>
  <c r="V93" i="13"/>
  <c r="V69" i="13"/>
  <c r="V67" i="13"/>
  <c r="V92" i="13"/>
  <c r="V65" i="13"/>
  <c r="V62" i="13"/>
  <c r="V84" i="13"/>
  <c r="V57" i="13"/>
  <c r="V90" i="13"/>
  <c r="V85" i="13"/>
  <c r="V83" i="13"/>
  <c r="V81" i="13"/>
  <c r="V76" i="13"/>
  <c r="V94" i="13"/>
  <c r="V49" i="13"/>
  <c r="V88" i="13"/>
  <c r="V73" i="13"/>
  <c r="V68" i="13"/>
  <c r="V29" i="13"/>
  <c r="S31" i="13"/>
  <c r="O32" i="13"/>
  <c r="K37" i="13"/>
  <c r="S37" i="13"/>
  <c r="T38" i="13"/>
  <c r="S41" i="13"/>
  <c r="K42" i="13"/>
  <c r="S42" i="13"/>
  <c r="O43" i="13"/>
  <c r="W43" i="13"/>
  <c r="K45" i="13"/>
  <c r="R45" i="13"/>
  <c r="L48" i="13"/>
  <c r="R49" i="13"/>
  <c r="V50" i="13"/>
  <c r="N50" i="13"/>
  <c r="K51" i="13"/>
  <c r="L53" i="13"/>
  <c r="T53" i="13"/>
  <c r="R53" i="13"/>
  <c r="T54" i="13"/>
  <c r="K56" i="13"/>
  <c r="S56" i="13"/>
  <c r="R58" i="13"/>
  <c r="O59" i="13"/>
  <c r="V59" i="13"/>
  <c r="S63" i="13"/>
  <c r="S66" i="13"/>
  <c r="S69" i="13"/>
  <c r="N71" i="13"/>
  <c r="V71" i="13"/>
  <c r="W83" i="13"/>
  <c r="L35" i="13"/>
  <c r="L37" i="13"/>
  <c r="T37" i="13"/>
  <c r="R37" i="13"/>
  <c r="J40" i="13"/>
  <c r="R40" i="13"/>
  <c r="R41" i="13"/>
  <c r="J45" i="13"/>
  <c r="J44" i="13"/>
  <c r="S45" i="13"/>
  <c r="V46" i="13"/>
  <c r="J47" i="13"/>
  <c r="S49" i="13"/>
  <c r="L51" i="13"/>
  <c r="V56" i="13"/>
  <c r="S58" i="13"/>
  <c r="O68" i="13"/>
  <c r="W68" i="13"/>
  <c r="V72" i="13"/>
  <c r="N73" i="13"/>
  <c r="N72" i="13"/>
  <c r="T73" i="13"/>
  <c r="L77" i="13"/>
  <c r="T77" i="13"/>
  <c r="L81" i="13"/>
  <c r="T81" i="13"/>
  <c r="R88" i="13"/>
  <c r="R94" i="13"/>
  <c r="S33" i="13"/>
  <c r="V34" i="13"/>
  <c r="S35" i="13"/>
  <c r="R38" i="13"/>
  <c r="O52" i="13"/>
  <c r="W52" i="13"/>
  <c r="T56" i="13"/>
  <c r="L58" i="13"/>
  <c r="S59" i="13"/>
  <c r="K61" i="13"/>
  <c r="L63" i="13"/>
  <c r="J64" i="13"/>
  <c r="N64" i="13"/>
  <c r="L67" i="13"/>
  <c r="K70" i="13"/>
  <c r="W72" i="13"/>
  <c r="K73" i="13"/>
  <c r="J74" i="13"/>
  <c r="W79" i="13"/>
  <c r="N84" i="13"/>
  <c r="N87" i="13"/>
  <c r="O90" i="13"/>
  <c r="L91" i="13"/>
  <c r="T91" i="13"/>
  <c r="J94" i="13"/>
  <c r="N55" i="13"/>
  <c r="V55" i="13"/>
  <c r="O57" i="13"/>
  <c r="V58" i="13"/>
  <c r="L61" i="13"/>
  <c r="T61" i="13"/>
  <c r="K64" i="13"/>
  <c r="S64" i="13"/>
  <c r="N66" i="13"/>
  <c r="J67" i="13"/>
  <c r="R67" i="13"/>
  <c r="R70" i="13"/>
  <c r="L70" i="13"/>
  <c r="L73" i="13"/>
  <c r="V75" i="13"/>
  <c r="J76" i="13"/>
  <c r="J77" i="13"/>
  <c r="V77" i="13"/>
  <c r="J78" i="13"/>
  <c r="V80" i="13"/>
  <c r="J81" i="13"/>
  <c r="T83" i="13"/>
  <c r="O84" i="13"/>
  <c r="W84" i="13"/>
  <c r="R86" i="13"/>
  <c r="L88" i="13"/>
  <c r="J89" i="13"/>
  <c r="V89" i="13"/>
  <c r="T90" i="13"/>
  <c r="N92" i="13"/>
  <c r="T64" i="13"/>
  <c r="R65" i="13"/>
  <c r="S67" i="13"/>
  <c r="K69" i="13"/>
  <c r="J72" i="13"/>
  <c r="W74" i="13"/>
  <c r="W77" i="13"/>
  <c r="J82" i="13"/>
  <c r="L87" i="13"/>
  <c r="T87" i="13"/>
  <c r="W89" i="13"/>
  <c r="R92" i="13"/>
  <c r="V95" i="13"/>
  <c r="N63" i="13"/>
  <c r="V63" i="13"/>
  <c r="V66" i="13"/>
  <c r="L69" i="13"/>
  <c r="T69" i="13"/>
  <c r="K72" i="13"/>
  <c r="S72" i="13"/>
  <c r="J75" i="13"/>
  <c r="R75" i="13"/>
  <c r="R78" i="13"/>
  <c r="N88" i="13"/>
  <c r="L93" i="13"/>
  <c r="T93" i="13"/>
  <c r="T32" i="13"/>
  <c r="O36" i="13"/>
  <c r="W36" i="13"/>
  <c r="N39" i="13"/>
  <c r="V39" i="13"/>
  <c r="O41" i="13"/>
  <c r="V42" i="13"/>
  <c r="L45" i="13"/>
  <c r="T45" i="13"/>
  <c r="K48" i="13"/>
  <c r="S48" i="13"/>
  <c r="J51" i="13"/>
  <c r="R51" i="13"/>
  <c r="R54" i="13"/>
  <c r="L56" i="13"/>
  <c r="T58" i="13"/>
  <c r="W63" i="13"/>
  <c r="N68" i="13"/>
  <c r="T72" i="13"/>
  <c r="L74" i="13"/>
  <c r="S75" i="13"/>
  <c r="K77" i="13"/>
  <c r="O77" i="13"/>
  <c r="J80" i="13"/>
  <c r="J86" i="13"/>
  <c r="W71" i="13"/>
  <c r="N76" i="13"/>
  <c r="T80" i="13"/>
  <c r="L82" i="13"/>
  <c r="O94" i="13"/>
  <c r="L95" i="13"/>
  <c r="T95" i="13"/>
  <c r="R62" i="13"/>
  <c r="L65" i="13"/>
  <c r="O76" i="13"/>
  <c r="W76" i="13"/>
  <c r="N79" i="13"/>
  <c r="V79" i="13"/>
  <c r="V82" i="13"/>
  <c r="L85" i="13"/>
  <c r="T85" i="13"/>
  <c r="BE7" i="6"/>
  <c r="J108" i="1"/>
  <c r="B93" i="12"/>
  <c r="C93" i="12"/>
  <c r="D93" i="12"/>
  <c r="E93" i="12"/>
  <c r="F93" i="12"/>
  <c r="G93" i="12"/>
  <c r="B94" i="12"/>
  <c r="C94" i="12"/>
  <c r="D94" i="12"/>
  <c r="E94" i="12"/>
  <c r="F94" i="12"/>
  <c r="G94" i="12"/>
  <c r="B95" i="12"/>
  <c r="C95" i="12"/>
  <c r="D95" i="12"/>
  <c r="E95" i="12"/>
  <c r="F95" i="12"/>
  <c r="G95" i="12"/>
  <c r="A94" i="12"/>
  <c r="I70" i="12" s="1"/>
  <c r="A95" i="12"/>
  <c r="I71" i="12" s="1"/>
  <c r="Y10" i="6"/>
  <c r="AC10" i="1"/>
  <c r="Y10" i="1"/>
  <c r="G5" i="6"/>
  <c r="AA45" i="11" l="1"/>
  <c r="AA44" i="11"/>
  <c r="AA43" i="11"/>
  <c r="M48" i="11"/>
  <c r="K65" i="11"/>
  <c r="J31" i="11"/>
  <c r="X38" i="10"/>
  <c r="N75" i="11"/>
  <c r="J41" i="11"/>
  <c r="A98" i="13"/>
  <c r="I98" i="13" s="1"/>
  <c r="Q98" i="13" s="1"/>
  <c r="N83" i="11"/>
  <c r="X36" i="9"/>
  <c r="K66" i="11"/>
  <c r="N32" i="11"/>
  <c r="I96" i="11"/>
  <c r="K64" i="11"/>
  <c r="J66" i="11"/>
  <c r="Q72" i="11"/>
  <c r="X36" i="10"/>
  <c r="X37" i="9"/>
  <c r="M28" i="11"/>
  <c r="AD17" i="13"/>
  <c r="I81" i="11"/>
  <c r="K42" i="11"/>
  <c r="M36" i="11"/>
  <c r="M3" i="11"/>
  <c r="N114" i="13"/>
  <c r="I41" i="11"/>
  <c r="K39" i="11"/>
  <c r="AA42" i="11"/>
  <c r="L114" i="13"/>
  <c r="J117" i="13"/>
  <c r="J119" i="13" s="1"/>
  <c r="L117" i="13"/>
  <c r="L119" i="13" s="1"/>
  <c r="AA41" i="11"/>
  <c r="N77" i="11"/>
  <c r="V77" i="11"/>
  <c r="I63" i="11"/>
  <c r="J114" i="13"/>
  <c r="M77" i="11"/>
  <c r="U77" i="11"/>
  <c r="N117" i="13"/>
  <c r="N119" i="13" s="1"/>
  <c r="M39" i="11"/>
  <c r="K85" i="11"/>
  <c r="J9" i="11"/>
  <c r="N15" i="11"/>
  <c r="N4" i="11"/>
  <c r="I15" i="11"/>
  <c r="AA31" i="11"/>
  <c r="I8" i="11"/>
  <c r="I11" i="11"/>
  <c r="M97" i="11"/>
  <c r="M44" i="11"/>
  <c r="AA36" i="11"/>
  <c r="I7" i="11"/>
  <c r="I28" i="11"/>
  <c r="I91" i="11"/>
  <c r="AA19" i="11"/>
  <c r="N47" i="11"/>
  <c r="I40" i="11"/>
  <c r="K63" i="11"/>
  <c r="AA27" i="11"/>
  <c r="AA9" i="11"/>
  <c r="N115" i="13"/>
  <c r="I3" i="11"/>
  <c r="AA11" i="11"/>
  <c r="M6" i="11"/>
  <c r="M80" i="11"/>
  <c r="AA33" i="11"/>
  <c r="AA30" i="11"/>
  <c r="K81" i="11"/>
  <c r="I12" i="11"/>
  <c r="M33" i="11"/>
  <c r="N87" i="11"/>
  <c r="M53" i="11"/>
  <c r="AA32" i="11"/>
  <c r="AA26" i="11"/>
  <c r="M116" i="13"/>
  <c r="AA39" i="11"/>
  <c r="AA35" i="11"/>
  <c r="AA7" i="11"/>
  <c r="AA29" i="11"/>
  <c r="AA34" i="11"/>
  <c r="AA28" i="11"/>
  <c r="AA23" i="11"/>
  <c r="AA6" i="11"/>
  <c r="AA21" i="11"/>
  <c r="J115" i="13"/>
  <c r="I95" i="11"/>
  <c r="I98" i="9"/>
  <c r="S72" i="11"/>
  <c r="J33" i="11"/>
  <c r="J21" i="11"/>
  <c r="M69" i="11"/>
  <c r="I39" i="11"/>
  <c r="I6" i="11"/>
  <c r="N12" i="11"/>
  <c r="I99" i="11"/>
  <c r="Q75" i="11"/>
  <c r="K99" i="11"/>
  <c r="S75" i="11"/>
  <c r="M99" i="11"/>
  <c r="U75" i="11"/>
  <c r="N50" i="11"/>
  <c r="K26" i="11"/>
  <c r="J69" i="11"/>
  <c r="K73" i="11"/>
  <c r="M67" i="11"/>
  <c r="M37" i="11"/>
  <c r="V75" i="11"/>
  <c r="Q74" i="11"/>
  <c r="J54" i="11"/>
  <c r="O114" i="13"/>
  <c r="O116" i="13" s="1"/>
  <c r="O117" i="13"/>
  <c r="O119" i="13" s="1"/>
  <c r="M78" i="11"/>
  <c r="N38" i="11"/>
  <c r="AA38" i="11"/>
  <c r="AA40" i="11"/>
  <c r="AA37" i="11"/>
  <c r="M22" i="11"/>
  <c r="N86" i="11"/>
  <c r="N33" i="11"/>
  <c r="N18" i="11"/>
  <c r="K71" i="11"/>
  <c r="I25" i="11"/>
  <c r="K93" i="11"/>
  <c r="N35" i="11"/>
  <c r="M62" i="11"/>
  <c r="N46" i="11"/>
  <c r="N21" i="11"/>
  <c r="N82" i="11"/>
  <c r="I71" i="11"/>
  <c r="M93" i="11"/>
  <c r="N28" i="11"/>
  <c r="N63" i="11"/>
  <c r="M43" i="11"/>
  <c r="J16" i="11"/>
  <c r="I20" i="11"/>
  <c r="M82" i="11"/>
  <c r="M31" i="11"/>
  <c r="J47" i="11"/>
  <c r="M16" i="11"/>
  <c r="AA17" i="13"/>
  <c r="K5" i="11"/>
  <c r="K61" i="11"/>
  <c r="I18" i="11"/>
  <c r="M25" i="11"/>
  <c r="J13" i="11"/>
  <c r="M94" i="11"/>
  <c r="P74" i="9"/>
  <c r="X38" i="9"/>
  <c r="W1" i="13"/>
  <c r="O113" i="13"/>
  <c r="N22" i="11"/>
  <c r="N64" i="11"/>
  <c r="J28" i="11"/>
  <c r="M65" i="11"/>
  <c r="N65" i="11"/>
  <c r="J56" i="11"/>
  <c r="N43" i="11"/>
  <c r="J25" i="11"/>
  <c r="I4" i="11"/>
  <c r="AE10" i="13"/>
  <c r="K22" i="11"/>
  <c r="J74" i="11"/>
  <c r="K16" i="11"/>
  <c r="M4" i="11"/>
  <c r="M12" i="11"/>
  <c r="M29" i="11"/>
  <c r="K20" i="11"/>
  <c r="M15" i="11"/>
  <c r="K48" i="11"/>
  <c r="M45" i="11"/>
  <c r="K58" i="11"/>
  <c r="I72" i="11"/>
  <c r="K33" i="11"/>
  <c r="M54" i="11"/>
  <c r="K91" i="11"/>
  <c r="J3" i="11"/>
  <c r="K67" i="11"/>
  <c r="M27" i="11"/>
  <c r="J20" i="11"/>
  <c r="N92" i="11"/>
  <c r="K15" i="11"/>
  <c r="N29" i="11"/>
  <c r="T1" i="13"/>
  <c r="L113" i="13"/>
  <c r="J10" i="11"/>
  <c r="N88" i="11"/>
  <c r="K10" i="11"/>
  <c r="I96" i="6"/>
  <c r="Q96" i="6" s="1"/>
  <c r="N19" i="11"/>
  <c r="M90" i="11"/>
  <c r="M9" i="11"/>
  <c r="M88" i="11"/>
  <c r="I66" i="11"/>
  <c r="M19" i="11"/>
  <c r="M17" i="11"/>
  <c r="R1" i="13"/>
  <c r="J113" i="13"/>
  <c r="M26" i="11"/>
  <c r="I92" i="11"/>
  <c r="L115" i="13"/>
  <c r="N78" i="11"/>
  <c r="N5" i="11"/>
  <c r="N3" i="11"/>
  <c r="V1" i="13"/>
  <c r="N113" i="13"/>
  <c r="N90" i="11"/>
  <c r="N9" i="11"/>
  <c r="J7" i="11"/>
  <c r="AA14" i="11"/>
  <c r="AA3" i="11"/>
  <c r="AA4" i="11"/>
  <c r="AA24" i="11"/>
  <c r="AA5" i="11"/>
  <c r="AA18" i="11"/>
  <c r="AA17" i="11"/>
  <c r="AA12" i="11"/>
  <c r="AA15" i="11"/>
  <c r="AA10" i="11"/>
  <c r="AA16" i="11"/>
  <c r="AA22" i="11"/>
  <c r="AA8" i="11"/>
  <c r="AA20" i="11"/>
  <c r="AA2" i="11"/>
  <c r="AA13" i="11"/>
  <c r="AA25" i="11"/>
  <c r="AD18" i="13"/>
  <c r="AB18" i="13"/>
  <c r="AE18" i="13"/>
  <c r="R93" i="8"/>
  <c r="T93" i="8"/>
  <c r="U93" i="8"/>
  <c r="V93" i="8"/>
  <c r="W93" i="8"/>
  <c r="R94" i="8"/>
  <c r="T94" i="8"/>
  <c r="U94" i="8"/>
  <c r="V94" i="8"/>
  <c r="W94" i="8"/>
  <c r="R95" i="8"/>
  <c r="T95" i="8"/>
  <c r="U95" i="8"/>
  <c r="V95" i="8"/>
  <c r="W95" i="8"/>
  <c r="J93" i="8"/>
  <c r="K93" i="8"/>
  <c r="L93" i="8"/>
  <c r="M93" i="8"/>
  <c r="N93" i="8"/>
  <c r="O93" i="8"/>
  <c r="J94" i="8"/>
  <c r="K94" i="8"/>
  <c r="L94" i="8"/>
  <c r="M94" i="8"/>
  <c r="N94" i="8"/>
  <c r="O94" i="8"/>
  <c r="K95" i="8"/>
  <c r="L95" i="8"/>
  <c r="M95" i="8"/>
  <c r="N95" i="8"/>
  <c r="O95" i="8"/>
  <c r="I93" i="8"/>
  <c r="Q93" i="8" s="1"/>
  <c r="I94" i="8"/>
  <c r="Q94" i="8" s="1"/>
  <c r="I95" i="8"/>
  <c r="Q95" i="8" s="1"/>
  <c r="A94" i="11"/>
  <c r="P70" i="11" s="1"/>
  <c r="W35" i="11" s="1"/>
  <c r="A95" i="11"/>
  <c r="P71" i="11" s="1"/>
  <c r="W36" i="11" s="1"/>
  <c r="E91" i="10"/>
  <c r="A94" i="10"/>
  <c r="A95" i="10"/>
  <c r="M93" i="6"/>
  <c r="M94" i="6"/>
  <c r="M95" i="6"/>
  <c r="F93" i="6"/>
  <c r="F93" i="10" s="1"/>
  <c r="G93" i="6"/>
  <c r="G93" i="10" s="1"/>
  <c r="N95" i="6"/>
  <c r="U95" i="6"/>
  <c r="U93" i="6"/>
  <c r="U94" i="6"/>
  <c r="B93" i="9"/>
  <c r="C93" i="9"/>
  <c r="D93" i="9"/>
  <c r="E93" i="9"/>
  <c r="F93" i="9"/>
  <c r="C94" i="9"/>
  <c r="D94" i="9"/>
  <c r="E94" i="9"/>
  <c r="F94" i="9"/>
  <c r="B95" i="9"/>
  <c r="C95" i="9"/>
  <c r="D95" i="9"/>
  <c r="E95" i="9"/>
  <c r="F95" i="9"/>
  <c r="G95" i="9"/>
  <c r="A94" i="9"/>
  <c r="A95" i="9"/>
  <c r="U93" i="1"/>
  <c r="U94" i="1"/>
  <c r="U95" i="1"/>
  <c r="Q94" i="1"/>
  <c r="Q95" i="1"/>
  <c r="M93" i="1"/>
  <c r="M94" i="1"/>
  <c r="M95" i="1"/>
  <c r="I94" i="1"/>
  <c r="I95" i="1"/>
  <c r="N94" i="1"/>
  <c r="G93" i="9"/>
  <c r="B94" i="9"/>
  <c r="O94" i="1"/>
  <c r="J96" i="1"/>
  <c r="L96" i="1"/>
  <c r="N96" i="1"/>
  <c r="A93" i="1"/>
  <c r="A93" i="12" s="1"/>
  <c r="I69" i="12" s="1"/>
  <c r="AH93" i="5"/>
  <c r="AH94" i="5"/>
  <c r="AH95" i="5"/>
  <c r="AF93" i="5"/>
  <c r="AF94" i="5"/>
  <c r="AF95" i="5"/>
  <c r="AD93" i="5"/>
  <c r="AD94" i="5"/>
  <c r="AD95" i="5"/>
  <c r="AB93" i="5"/>
  <c r="AB94" i="5"/>
  <c r="AB95" i="5"/>
  <c r="X29" i="11" l="1"/>
  <c r="X4" i="11"/>
  <c r="AC42" i="11"/>
  <c r="AB41" i="11"/>
  <c r="X36" i="11"/>
  <c r="Z42" i="11"/>
  <c r="X32" i="11"/>
  <c r="AB42" i="11"/>
  <c r="AC41" i="11"/>
  <c r="Z41" i="11"/>
  <c r="X42" i="11"/>
  <c r="X41" i="11"/>
  <c r="N116" i="13"/>
  <c r="X8" i="11"/>
  <c r="Z27" i="11"/>
  <c r="X12" i="11"/>
  <c r="X5" i="11"/>
  <c r="AC26" i="11"/>
  <c r="Z16" i="11"/>
  <c r="X11" i="11"/>
  <c r="X23" i="11"/>
  <c r="X17" i="11"/>
  <c r="X24" i="11"/>
  <c r="X14" i="11"/>
  <c r="X28" i="11"/>
  <c r="X26" i="11"/>
  <c r="X6" i="11"/>
  <c r="X3" i="11"/>
  <c r="X7" i="11"/>
  <c r="X31" i="11"/>
  <c r="AB33" i="11"/>
  <c r="Z40" i="11"/>
  <c r="X35" i="11"/>
  <c r="AC40" i="11"/>
  <c r="X2" i="11"/>
  <c r="J116" i="13"/>
  <c r="AC19" i="11"/>
  <c r="AC25" i="11"/>
  <c r="L94" i="6"/>
  <c r="Y4" i="11"/>
  <c r="Z10" i="11"/>
  <c r="Z13" i="11"/>
  <c r="AB40" i="11"/>
  <c r="AC9" i="11"/>
  <c r="Z37" i="11"/>
  <c r="AC33" i="11"/>
  <c r="X37" i="11"/>
  <c r="AB37" i="11"/>
  <c r="Z22" i="11"/>
  <c r="Z29" i="11"/>
  <c r="X40" i="11"/>
  <c r="AB22" i="11"/>
  <c r="Y6" i="11"/>
  <c r="AC20" i="11"/>
  <c r="AB36" i="11"/>
  <c r="AB35" i="11"/>
  <c r="AB29" i="11"/>
  <c r="L116" i="13"/>
  <c r="AC32" i="11"/>
  <c r="A93" i="11"/>
  <c r="P69" i="11" s="1"/>
  <c r="W34" i="11" s="1"/>
  <c r="Z18" i="11"/>
  <c r="AC8" i="11"/>
  <c r="AC38" i="11"/>
  <c r="Z34" i="11"/>
  <c r="AB20" i="11"/>
  <c r="AC12" i="11"/>
  <c r="Y2" i="11"/>
  <c r="AB39" i="11"/>
  <c r="AC39" i="11"/>
  <c r="J94" i="6"/>
  <c r="AC3" i="11"/>
  <c r="Z35" i="11"/>
  <c r="AC34" i="11"/>
  <c r="I93" i="1"/>
  <c r="K94" i="10"/>
  <c r="Z12" i="11"/>
  <c r="Z39" i="11"/>
  <c r="AB31" i="11"/>
  <c r="AC31" i="11"/>
  <c r="I94" i="9"/>
  <c r="O95" i="1"/>
  <c r="L95" i="6"/>
  <c r="X39" i="11"/>
  <c r="AB30" i="11"/>
  <c r="AC6" i="11"/>
  <c r="Y7" i="11"/>
  <c r="AB28" i="11"/>
  <c r="G94" i="9"/>
  <c r="N94" i="9" s="1"/>
  <c r="AC4" i="11"/>
  <c r="AB16" i="11"/>
  <c r="Y10" i="11"/>
  <c r="AC37" i="11"/>
  <c r="Y12" i="11"/>
  <c r="O94" i="6"/>
  <c r="AB27" i="11"/>
  <c r="AB13" i="11"/>
  <c r="AB7" i="11"/>
  <c r="AB19" i="11"/>
  <c r="AB26" i="11"/>
  <c r="AB23" i="11"/>
  <c r="Z4" i="11"/>
  <c r="Y16" i="11"/>
  <c r="AB11" i="11"/>
  <c r="AB12" i="11"/>
  <c r="N95" i="1"/>
  <c r="L94" i="1"/>
  <c r="A93" i="9"/>
  <c r="Q93" i="6" s="1"/>
  <c r="N94" i="6"/>
  <c r="I94" i="10"/>
  <c r="Z9" i="11"/>
  <c r="AC5" i="11"/>
  <c r="X25" i="11"/>
  <c r="AC22" i="11"/>
  <c r="Z38" i="11"/>
  <c r="X38" i="11"/>
  <c r="X27" i="11"/>
  <c r="Y11" i="11"/>
  <c r="AC15" i="11"/>
  <c r="AC21" i="11"/>
  <c r="AC30" i="11"/>
  <c r="Y5" i="11"/>
  <c r="X18" i="11"/>
  <c r="AB4" i="11"/>
  <c r="AB3" i="11"/>
  <c r="AB2" i="11"/>
  <c r="X9" i="11"/>
  <c r="Z7" i="11"/>
  <c r="Z8" i="11"/>
  <c r="AB18" i="11"/>
  <c r="AB24" i="11"/>
  <c r="J94" i="1"/>
  <c r="AB34" i="11"/>
  <c r="Y9" i="11"/>
  <c r="AB14" i="11"/>
  <c r="Z30" i="11"/>
  <c r="AC35" i="11"/>
  <c r="Z6" i="11"/>
  <c r="AC14" i="11"/>
  <c r="Z15" i="11"/>
  <c r="Y18" i="11"/>
  <c r="AB5" i="11"/>
  <c r="X15" i="11"/>
  <c r="Z20" i="11"/>
  <c r="Z31" i="11"/>
  <c r="Z14" i="11"/>
  <c r="L95" i="1"/>
  <c r="Z17" i="11"/>
  <c r="Q93" i="1"/>
  <c r="O95" i="6"/>
  <c r="A93" i="10"/>
  <c r="Z26" i="11"/>
  <c r="Y13" i="11"/>
  <c r="Z21" i="11"/>
  <c r="X20" i="11"/>
  <c r="Y3" i="11"/>
  <c r="X16" i="11"/>
  <c r="AC24" i="11"/>
  <c r="AB17" i="11"/>
  <c r="AC27" i="11"/>
  <c r="X34" i="11"/>
  <c r="AB38" i="11"/>
  <c r="AC36" i="11"/>
  <c r="X21" i="11"/>
  <c r="Z36" i="11"/>
  <c r="X10" i="11"/>
  <c r="AB32" i="11"/>
  <c r="Z23" i="11"/>
  <c r="Y14" i="11"/>
  <c r="Z28" i="11"/>
  <c r="AC23" i="11"/>
  <c r="AC7" i="11"/>
  <c r="J95" i="1"/>
  <c r="Y19" i="11"/>
  <c r="AB6" i="11"/>
  <c r="AC11" i="11"/>
  <c r="Z5" i="11"/>
  <c r="AB25" i="11"/>
  <c r="X19" i="11"/>
  <c r="X22" i="11"/>
  <c r="AC29" i="11"/>
  <c r="X33" i="11"/>
  <c r="Y17" i="11"/>
  <c r="Z25" i="11"/>
  <c r="AB8" i="11"/>
  <c r="AB9" i="11"/>
  <c r="AC18" i="11"/>
  <c r="AC10" i="11"/>
  <c r="AB15" i="11"/>
  <c r="Z3" i="11"/>
  <c r="Z11" i="11"/>
  <c r="AB21" i="11"/>
  <c r="Y15" i="11"/>
  <c r="Z2" i="11"/>
  <c r="A93" i="6"/>
  <c r="I93" i="6" s="1"/>
  <c r="J95" i="6"/>
  <c r="X30" i="11"/>
  <c r="Z32" i="11"/>
  <c r="AC28" i="11"/>
  <c r="Z33" i="11"/>
  <c r="AC16" i="11"/>
  <c r="AC13" i="11"/>
  <c r="AC2" i="11"/>
  <c r="Z24" i="11"/>
  <c r="AB10" i="11"/>
  <c r="Y8" i="11"/>
  <c r="X13" i="11"/>
  <c r="Z19" i="11"/>
  <c r="AC17" i="11"/>
  <c r="L94" i="9"/>
  <c r="M94" i="9"/>
  <c r="P71" i="10"/>
  <c r="X35" i="10"/>
  <c r="P70" i="10"/>
  <c r="X34" i="10"/>
  <c r="L92" i="10"/>
  <c r="K95" i="10"/>
  <c r="K96" i="10"/>
  <c r="I95" i="10"/>
  <c r="I96" i="10"/>
  <c r="L93" i="10"/>
  <c r="M94" i="10"/>
  <c r="L94" i="10"/>
  <c r="N94" i="10"/>
  <c r="N95" i="10"/>
  <c r="N96" i="10"/>
  <c r="M95" i="10"/>
  <c r="M96" i="10"/>
  <c r="L95" i="10"/>
  <c r="L96" i="10"/>
  <c r="N96" i="9"/>
  <c r="M95" i="9"/>
  <c r="M96" i="9"/>
  <c r="K94" i="9"/>
  <c r="L95" i="9"/>
  <c r="L96" i="9"/>
  <c r="J94" i="9"/>
  <c r="K95" i="9"/>
  <c r="K96" i="9"/>
  <c r="J95" i="9"/>
  <c r="J96" i="9"/>
  <c r="Q95" i="6"/>
  <c r="X35" i="9"/>
  <c r="I95" i="9"/>
  <c r="I96" i="9"/>
  <c r="Q94" i="6"/>
  <c r="X34" i="9"/>
  <c r="I95" i="13"/>
  <c r="Q95" i="13" s="1"/>
  <c r="I94" i="6"/>
  <c r="I94" i="13"/>
  <c r="Q94" i="13" s="1"/>
  <c r="P71" i="9"/>
  <c r="P70" i="9"/>
  <c r="I95" i="6"/>
  <c r="B91" i="12"/>
  <c r="C91" i="12"/>
  <c r="D91" i="12"/>
  <c r="E91" i="12"/>
  <c r="F91" i="12"/>
  <c r="G91" i="12"/>
  <c r="B92" i="12"/>
  <c r="C92" i="12"/>
  <c r="D92" i="12"/>
  <c r="E92" i="12"/>
  <c r="F92" i="12"/>
  <c r="G92" i="12"/>
  <c r="Z14" i="8"/>
  <c r="R91" i="8"/>
  <c r="T91" i="8"/>
  <c r="U91" i="8"/>
  <c r="V91" i="8"/>
  <c r="W91" i="8"/>
  <c r="R92" i="8"/>
  <c r="T92" i="8"/>
  <c r="U92" i="8"/>
  <c r="V92" i="8"/>
  <c r="W92" i="8"/>
  <c r="J91" i="8"/>
  <c r="K91" i="8"/>
  <c r="L91" i="8"/>
  <c r="M91" i="8"/>
  <c r="N91" i="8"/>
  <c r="O91" i="8"/>
  <c r="J92" i="8"/>
  <c r="K92" i="8"/>
  <c r="L92" i="8"/>
  <c r="M92" i="8"/>
  <c r="N92" i="8"/>
  <c r="O92" i="8"/>
  <c r="AC3" i="6"/>
  <c r="U91" i="6"/>
  <c r="U92" i="6"/>
  <c r="M91" i="6"/>
  <c r="M92" i="6"/>
  <c r="B91" i="10"/>
  <c r="D91" i="10"/>
  <c r="F91" i="6"/>
  <c r="F91" i="10" s="1"/>
  <c r="G91" i="6"/>
  <c r="G91" i="10" s="1"/>
  <c r="F92" i="6"/>
  <c r="G92" i="6"/>
  <c r="C91" i="9"/>
  <c r="D91" i="9"/>
  <c r="E91" i="9"/>
  <c r="F91" i="9"/>
  <c r="C92" i="9"/>
  <c r="D92" i="9"/>
  <c r="E92" i="9"/>
  <c r="F92" i="9"/>
  <c r="G92" i="9"/>
  <c r="AC3" i="1"/>
  <c r="U91" i="1"/>
  <c r="U92" i="1"/>
  <c r="M91" i="1"/>
  <c r="M92" i="1"/>
  <c r="L92" i="1"/>
  <c r="G91" i="1"/>
  <c r="G91" i="9" s="1"/>
  <c r="B92" i="9"/>
  <c r="A91" i="1"/>
  <c r="A91" i="10" s="1"/>
  <c r="A92" i="1"/>
  <c r="A92" i="10" s="1"/>
  <c r="AH91" i="5"/>
  <c r="AH92" i="5"/>
  <c r="AF91" i="5"/>
  <c r="AF92" i="5"/>
  <c r="AD91" i="5"/>
  <c r="AD92" i="5"/>
  <c r="AB91" i="5"/>
  <c r="AB92" i="5"/>
  <c r="Y3" i="6"/>
  <c r="B90" i="12"/>
  <c r="C90" i="12"/>
  <c r="D90" i="12"/>
  <c r="E90" i="12"/>
  <c r="F90" i="12"/>
  <c r="G90" i="12"/>
  <c r="R90" i="8"/>
  <c r="T90" i="8"/>
  <c r="U90" i="8"/>
  <c r="V90" i="8"/>
  <c r="W90" i="8"/>
  <c r="J90" i="8"/>
  <c r="L90" i="8"/>
  <c r="M90" i="8"/>
  <c r="N90" i="8"/>
  <c r="O90" i="8"/>
  <c r="E90" i="10"/>
  <c r="L91" i="10" s="1"/>
  <c r="U90" i="6"/>
  <c r="M90" i="6"/>
  <c r="C90" i="9"/>
  <c r="D90" i="9"/>
  <c r="E90" i="9"/>
  <c r="F90" i="9"/>
  <c r="U90" i="1"/>
  <c r="M90" i="1"/>
  <c r="G90" i="1"/>
  <c r="AH80" i="5"/>
  <c r="AH81" i="5"/>
  <c r="AH82" i="5"/>
  <c r="AH83" i="5"/>
  <c r="AH84" i="5"/>
  <c r="AH85" i="5"/>
  <c r="AH86" i="5"/>
  <c r="AH87" i="5"/>
  <c r="AH88" i="5"/>
  <c r="AH89" i="5"/>
  <c r="AH90" i="5"/>
  <c r="AH79" i="5"/>
  <c r="Y79" i="5" s="1"/>
  <c r="C79" i="13" s="1"/>
  <c r="AF80" i="5"/>
  <c r="AF81" i="5"/>
  <c r="AF82" i="5"/>
  <c r="AF83" i="5"/>
  <c r="AF84" i="5"/>
  <c r="AF85" i="5"/>
  <c r="AF86" i="5"/>
  <c r="AF87" i="5"/>
  <c r="AF88" i="5"/>
  <c r="AF89" i="5"/>
  <c r="AF90" i="5"/>
  <c r="AF79" i="5"/>
  <c r="X79" i="5" s="1"/>
  <c r="AD80" i="5"/>
  <c r="AD81" i="5"/>
  <c r="AD82" i="5"/>
  <c r="AD83" i="5"/>
  <c r="AD84" i="5"/>
  <c r="AD85" i="5"/>
  <c r="AD86" i="5"/>
  <c r="AD87" i="5"/>
  <c r="AD88" i="5"/>
  <c r="AD89" i="5"/>
  <c r="AD90" i="5"/>
  <c r="AD79" i="5"/>
  <c r="W79" i="5" s="1"/>
  <c r="AB80" i="5"/>
  <c r="AB81" i="5"/>
  <c r="AB82" i="5"/>
  <c r="AB83" i="5"/>
  <c r="AB84" i="5"/>
  <c r="AB85" i="5"/>
  <c r="AB86" i="5"/>
  <c r="AB87" i="5"/>
  <c r="AB88" i="5"/>
  <c r="AB89" i="5"/>
  <c r="AB90" i="5"/>
  <c r="AB79" i="5"/>
  <c r="V79" i="5" s="1"/>
  <c r="A90" i="1"/>
  <c r="A90" i="12" s="1"/>
  <c r="I66" i="12" s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AA6" i="8" s="1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AA5" i="8" s="1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AA4" i="8" s="1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K90" i="8" s="1"/>
  <c r="C2" i="8"/>
  <c r="C1" i="8"/>
  <c r="K1" i="8" s="1"/>
  <c r="K111" i="8" s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AA6" i="6" s="1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AA5" i="6" s="1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AA4" i="6" s="1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2" i="6"/>
  <c r="C1" i="6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2" i="1"/>
  <c r="C1" i="1"/>
  <c r="N95" i="9" l="1"/>
  <c r="A93" i="13"/>
  <c r="I93" i="13" s="1"/>
  <c r="Q93" i="13" s="1"/>
  <c r="S99" i="8"/>
  <c r="S101" i="8"/>
  <c r="S100" i="8"/>
  <c r="S101" i="6"/>
  <c r="S102" i="6"/>
  <c r="S100" i="6"/>
  <c r="G92" i="10"/>
  <c r="F92" i="10"/>
  <c r="V80" i="5"/>
  <c r="V81" i="5" s="1"/>
  <c r="V82" i="5" s="1"/>
  <c r="V83" i="5" s="1"/>
  <c r="V84" i="5" s="1"/>
  <c r="AD10" i="1"/>
  <c r="L92" i="6"/>
  <c r="AE10" i="1"/>
  <c r="N91" i="1"/>
  <c r="Y80" i="5"/>
  <c r="C80" i="13" s="1"/>
  <c r="J91" i="1"/>
  <c r="X33" i="9"/>
  <c r="P69" i="9"/>
  <c r="V85" i="5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Q91" i="1"/>
  <c r="J92" i="9"/>
  <c r="C79" i="1"/>
  <c r="W80" i="5"/>
  <c r="X80" i="5"/>
  <c r="C79" i="6"/>
  <c r="G90" i="9"/>
  <c r="N91" i="9" s="1"/>
  <c r="A90" i="10"/>
  <c r="Q92" i="1"/>
  <c r="Z10" i="6"/>
  <c r="A91" i="12"/>
  <c r="I67" i="12" s="1"/>
  <c r="J93" i="6"/>
  <c r="A90" i="11"/>
  <c r="P66" i="11" s="1"/>
  <c r="W31" i="11" s="1"/>
  <c r="AB10" i="1"/>
  <c r="L93" i="1"/>
  <c r="I92" i="1"/>
  <c r="O91" i="1"/>
  <c r="A92" i="6"/>
  <c r="A92" i="13" s="1"/>
  <c r="I92" i="13" s="1"/>
  <c r="Q92" i="13" s="1"/>
  <c r="O93" i="1"/>
  <c r="S97" i="8"/>
  <c r="S98" i="8"/>
  <c r="S96" i="8"/>
  <c r="S93" i="8"/>
  <c r="S94" i="8"/>
  <c r="S95" i="8"/>
  <c r="Q90" i="1"/>
  <c r="I91" i="1"/>
  <c r="A91" i="6"/>
  <c r="A91" i="13" s="1"/>
  <c r="I91" i="13" s="1"/>
  <c r="Q91" i="13" s="1"/>
  <c r="J92" i="6"/>
  <c r="J92" i="1"/>
  <c r="Z10" i="1"/>
  <c r="J93" i="1"/>
  <c r="O92" i="1"/>
  <c r="A92" i="9"/>
  <c r="P68" i="9" s="1"/>
  <c r="A92" i="11"/>
  <c r="P68" i="11" s="1"/>
  <c r="W33" i="11" s="1"/>
  <c r="S91" i="8"/>
  <c r="B91" i="9"/>
  <c r="I92" i="9" s="1"/>
  <c r="A90" i="6"/>
  <c r="I90" i="6" s="1"/>
  <c r="Q90" i="6" s="1"/>
  <c r="S90" i="8"/>
  <c r="N92" i="1"/>
  <c r="L91" i="1"/>
  <c r="A91" i="9"/>
  <c r="X31" i="9" s="1"/>
  <c r="M92" i="10"/>
  <c r="N93" i="6"/>
  <c r="A91" i="11"/>
  <c r="P67" i="11" s="1"/>
  <c r="W32" i="11" s="1"/>
  <c r="O93" i="6"/>
  <c r="P68" i="10"/>
  <c r="X32" i="10"/>
  <c r="O92" i="6"/>
  <c r="S92" i="8"/>
  <c r="N93" i="1"/>
  <c r="K79" i="13"/>
  <c r="C79" i="11"/>
  <c r="J79" i="11" s="1"/>
  <c r="S79" i="13"/>
  <c r="I90" i="1"/>
  <c r="A90" i="9"/>
  <c r="P66" i="9" s="1"/>
  <c r="P67" i="10"/>
  <c r="X31" i="10"/>
  <c r="N92" i="6"/>
  <c r="A92" i="12"/>
  <c r="I68" i="12" s="1"/>
  <c r="P69" i="10"/>
  <c r="X33" i="10"/>
  <c r="L93" i="6"/>
  <c r="L92" i="9"/>
  <c r="N92" i="9"/>
  <c r="L91" i="9"/>
  <c r="N93" i="9"/>
  <c r="J93" i="9"/>
  <c r="M92" i="9"/>
  <c r="K91" i="9"/>
  <c r="M93" i="9"/>
  <c r="I93" i="9"/>
  <c r="J91" i="9"/>
  <c r="K92" i="9"/>
  <c r="L93" i="9"/>
  <c r="M91" i="9"/>
  <c r="K93" i="9"/>
  <c r="I91" i="8"/>
  <c r="Q91" i="8" s="1"/>
  <c r="I92" i="8"/>
  <c r="Q92" i="8" s="1"/>
  <c r="B90" i="9"/>
  <c r="Y81" i="5" l="1"/>
  <c r="Y82" i="5" s="1"/>
  <c r="C80" i="11"/>
  <c r="J80" i="11" s="1"/>
  <c r="Y21" i="11" s="1"/>
  <c r="BC7" i="13"/>
  <c r="P67" i="9"/>
  <c r="X32" i="9"/>
  <c r="K80" i="13"/>
  <c r="S80" i="13"/>
  <c r="I91" i="6"/>
  <c r="Q91" i="6" s="1"/>
  <c r="M93" i="10"/>
  <c r="A90" i="13"/>
  <c r="I90" i="13" s="1"/>
  <c r="Q90" i="13" s="1"/>
  <c r="X30" i="9"/>
  <c r="I92" i="6"/>
  <c r="Q92" i="6" s="1"/>
  <c r="I91" i="9"/>
  <c r="K92" i="10"/>
  <c r="K93" i="10"/>
  <c r="P66" i="10"/>
  <c r="X30" i="10"/>
  <c r="Y20" i="11"/>
  <c r="X81" i="5"/>
  <c r="C80" i="6"/>
  <c r="BC7" i="6" s="1"/>
  <c r="W81" i="5"/>
  <c r="C80" i="1"/>
  <c r="BC7" i="1" s="1"/>
  <c r="N92" i="10"/>
  <c r="N93" i="10"/>
  <c r="I92" i="10"/>
  <c r="I93" i="10"/>
  <c r="C81" i="13"/>
  <c r="I90" i="8"/>
  <c r="Q90" i="8" s="1"/>
  <c r="AB14" i="8"/>
  <c r="AC14" i="8"/>
  <c r="AD14" i="8"/>
  <c r="AE14" i="8"/>
  <c r="AB13" i="8"/>
  <c r="AC13" i="8"/>
  <c r="AD13" i="8"/>
  <c r="AE13" i="8"/>
  <c r="O113" i="8" s="1"/>
  <c r="AB12" i="8"/>
  <c r="L116" i="8" s="1"/>
  <c r="AC12" i="8"/>
  <c r="M116" i="8" s="1"/>
  <c r="AD12" i="8"/>
  <c r="N116" i="8" s="1"/>
  <c r="AE12" i="8"/>
  <c r="O116" i="8" s="1"/>
  <c r="Z12" i="8"/>
  <c r="J116" i="8" s="1"/>
  <c r="AA14" i="8"/>
  <c r="AA13" i="8"/>
  <c r="AA12" i="8"/>
  <c r="K116" i="8" s="1"/>
  <c r="B89" i="12"/>
  <c r="C89" i="12"/>
  <c r="D89" i="12"/>
  <c r="E89" i="12"/>
  <c r="F89" i="12"/>
  <c r="G89" i="12"/>
  <c r="R89" i="8"/>
  <c r="S89" i="8"/>
  <c r="T89" i="8"/>
  <c r="U89" i="8"/>
  <c r="V89" i="8"/>
  <c r="W89" i="8"/>
  <c r="J89" i="8"/>
  <c r="K89" i="8"/>
  <c r="L89" i="8"/>
  <c r="M89" i="8"/>
  <c r="N89" i="8"/>
  <c r="O89" i="8"/>
  <c r="B89" i="10"/>
  <c r="E89" i="10"/>
  <c r="F89" i="6"/>
  <c r="F89" i="10" s="1"/>
  <c r="G89" i="6"/>
  <c r="G89" i="10" s="1"/>
  <c r="J91" i="6"/>
  <c r="L91" i="6"/>
  <c r="F90" i="6"/>
  <c r="N91" i="6" s="1"/>
  <c r="G90" i="6"/>
  <c r="O91" i="6" s="1"/>
  <c r="C89" i="9"/>
  <c r="D89" i="9"/>
  <c r="E89" i="9"/>
  <c r="F89" i="9"/>
  <c r="J90" i="1"/>
  <c r="L90" i="1"/>
  <c r="N90" i="1"/>
  <c r="G89" i="1"/>
  <c r="A89" i="1"/>
  <c r="A89" i="10" s="1"/>
  <c r="C1" i="12"/>
  <c r="K1" i="12" s="1"/>
  <c r="D1" i="12"/>
  <c r="E1" i="12"/>
  <c r="F1" i="12"/>
  <c r="N1" i="12" s="1"/>
  <c r="G1" i="12"/>
  <c r="O1" i="12" s="1"/>
  <c r="B1" i="12"/>
  <c r="B3" i="12"/>
  <c r="C3" i="12"/>
  <c r="D3" i="12"/>
  <c r="E3" i="12"/>
  <c r="F3" i="12"/>
  <c r="G3" i="12"/>
  <c r="B4" i="12"/>
  <c r="C4" i="12"/>
  <c r="D4" i="12"/>
  <c r="E4" i="12"/>
  <c r="F4" i="12"/>
  <c r="G4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19" i="12"/>
  <c r="C19" i="12"/>
  <c r="D19" i="12"/>
  <c r="E19" i="12"/>
  <c r="F19" i="12"/>
  <c r="G19" i="12"/>
  <c r="B20" i="12"/>
  <c r="C20" i="12"/>
  <c r="D20" i="12"/>
  <c r="E20" i="12"/>
  <c r="F20" i="12"/>
  <c r="G20" i="12"/>
  <c r="B21" i="12"/>
  <c r="C21" i="12"/>
  <c r="D21" i="12"/>
  <c r="E21" i="12"/>
  <c r="F21" i="12"/>
  <c r="G21" i="12"/>
  <c r="B22" i="12"/>
  <c r="C22" i="12"/>
  <c r="D22" i="12"/>
  <c r="E22" i="12"/>
  <c r="F22" i="12"/>
  <c r="G22" i="12"/>
  <c r="B23" i="12"/>
  <c r="C23" i="12"/>
  <c r="D23" i="12"/>
  <c r="E23" i="12"/>
  <c r="F23" i="12"/>
  <c r="G23" i="12"/>
  <c r="B24" i="12"/>
  <c r="C24" i="12"/>
  <c r="D24" i="12"/>
  <c r="E24" i="12"/>
  <c r="F24" i="12"/>
  <c r="G24" i="12"/>
  <c r="B25" i="12"/>
  <c r="C25" i="12"/>
  <c r="D25" i="12"/>
  <c r="E25" i="12"/>
  <c r="F25" i="12"/>
  <c r="G25" i="12"/>
  <c r="B26" i="12"/>
  <c r="C26" i="12"/>
  <c r="D26" i="12"/>
  <c r="E26" i="12"/>
  <c r="F26" i="12"/>
  <c r="G26" i="12"/>
  <c r="B27" i="12"/>
  <c r="J3" i="12" s="1"/>
  <c r="C27" i="12"/>
  <c r="K3" i="12" s="1"/>
  <c r="D27" i="12"/>
  <c r="L3" i="12" s="1"/>
  <c r="E27" i="12"/>
  <c r="F27" i="12"/>
  <c r="N3" i="12" s="1"/>
  <c r="G27" i="12"/>
  <c r="B28" i="12"/>
  <c r="J4" i="12" s="1"/>
  <c r="C28" i="12"/>
  <c r="K4" i="12" s="1"/>
  <c r="D28" i="12"/>
  <c r="L4" i="12" s="1"/>
  <c r="E28" i="12"/>
  <c r="M4" i="12" s="1"/>
  <c r="F28" i="12"/>
  <c r="N4" i="12" s="1"/>
  <c r="G28" i="12"/>
  <c r="O4" i="12" s="1"/>
  <c r="B29" i="12"/>
  <c r="C29" i="12"/>
  <c r="D29" i="12"/>
  <c r="L5" i="12" s="1"/>
  <c r="E29" i="12"/>
  <c r="F29" i="12"/>
  <c r="N5" i="12" s="1"/>
  <c r="G29" i="12"/>
  <c r="O5" i="12" s="1"/>
  <c r="B30" i="12"/>
  <c r="C30" i="12"/>
  <c r="K6" i="12" s="1"/>
  <c r="D30" i="12"/>
  <c r="L6" i="12" s="1"/>
  <c r="E30" i="12"/>
  <c r="M6" i="12" s="1"/>
  <c r="F30" i="12"/>
  <c r="N6" i="12" s="1"/>
  <c r="G30" i="12"/>
  <c r="B31" i="12"/>
  <c r="J7" i="12" s="1"/>
  <c r="C31" i="12"/>
  <c r="K7" i="12" s="1"/>
  <c r="D31" i="12"/>
  <c r="L7" i="12" s="1"/>
  <c r="E31" i="12"/>
  <c r="M7" i="12" s="1"/>
  <c r="F31" i="12"/>
  <c r="N7" i="12" s="1"/>
  <c r="G31" i="12"/>
  <c r="O7" i="12" s="1"/>
  <c r="B32" i="12"/>
  <c r="J8" i="12" s="1"/>
  <c r="C32" i="12"/>
  <c r="K8" i="12" s="1"/>
  <c r="D32" i="12"/>
  <c r="L8" i="12" s="1"/>
  <c r="E32" i="12"/>
  <c r="M8" i="12" s="1"/>
  <c r="F32" i="12"/>
  <c r="N8" i="12" s="1"/>
  <c r="G32" i="12"/>
  <c r="B33" i="12"/>
  <c r="C33" i="12"/>
  <c r="D33" i="12"/>
  <c r="L9" i="12" s="1"/>
  <c r="E33" i="12"/>
  <c r="M9" i="12" s="1"/>
  <c r="F33" i="12"/>
  <c r="N9" i="12" s="1"/>
  <c r="G33" i="12"/>
  <c r="O9" i="12" s="1"/>
  <c r="B34" i="12"/>
  <c r="J10" i="12" s="1"/>
  <c r="C34" i="12"/>
  <c r="K10" i="12" s="1"/>
  <c r="D34" i="12"/>
  <c r="E34" i="12"/>
  <c r="M10" i="12" s="1"/>
  <c r="F34" i="12"/>
  <c r="N10" i="12" s="1"/>
  <c r="G34" i="12"/>
  <c r="O10" i="12" s="1"/>
  <c r="B35" i="12"/>
  <c r="J11" i="12" s="1"/>
  <c r="C35" i="12"/>
  <c r="K11" i="12" s="1"/>
  <c r="D35" i="12"/>
  <c r="L11" i="12" s="1"/>
  <c r="E35" i="12"/>
  <c r="M11" i="12" s="1"/>
  <c r="F35" i="12"/>
  <c r="G35" i="12"/>
  <c r="O11" i="12" s="1"/>
  <c r="B36" i="12"/>
  <c r="J12" i="12" s="1"/>
  <c r="C36" i="12"/>
  <c r="D36" i="12"/>
  <c r="L12" i="12" s="1"/>
  <c r="E36" i="12"/>
  <c r="M12" i="12" s="1"/>
  <c r="F36" i="12"/>
  <c r="N12" i="12" s="1"/>
  <c r="G36" i="12"/>
  <c r="O12" i="12" s="1"/>
  <c r="B37" i="12"/>
  <c r="J13" i="12" s="1"/>
  <c r="C37" i="12"/>
  <c r="K13" i="12" s="1"/>
  <c r="D37" i="12"/>
  <c r="L13" i="12" s="1"/>
  <c r="E37" i="12"/>
  <c r="M13" i="12" s="1"/>
  <c r="F37" i="12"/>
  <c r="N13" i="12" s="1"/>
  <c r="G37" i="12"/>
  <c r="O13" i="12" s="1"/>
  <c r="B38" i="12"/>
  <c r="J14" i="12" s="1"/>
  <c r="C38" i="12"/>
  <c r="K14" i="12" s="1"/>
  <c r="D38" i="12"/>
  <c r="L14" i="12" s="1"/>
  <c r="E38" i="12"/>
  <c r="M14" i="12" s="1"/>
  <c r="F38" i="12"/>
  <c r="G38" i="12"/>
  <c r="O14" i="12" s="1"/>
  <c r="B39" i="12"/>
  <c r="J15" i="12" s="1"/>
  <c r="C39" i="12"/>
  <c r="K15" i="12" s="1"/>
  <c r="D39" i="12"/>
  <c r="L15" i="12" s="1"/>
  <c r="E39" i="12"/>
  <c r="M15" i="12" s="1"/>
  <c r="F39" i="12"/>
  <c r="G39" i="12"/>
  <c r="O15" i="12" s="1"/>
  <c r="B40" i="12"/>
  <c r="J16" i="12" s="1"/>
  <c r="C40" i="12"/>
  <c r="K16" i="12" s="1"/>
  <c r="D40" i="12"/>
  <c r="L16" i="12" s="1"/>
  <c r="E40" i="12"/>
  <c r="M16" i="12" s="1"/>
  <c r="F40" i="12"/>
  <c r="N16" i="12" s="1"/>
  <c r="G40" i="12"/>
  <c r="O16" i="12" s="1"/>
  <c r="B41" i="12"/>
  <c r="J17" i="12" s="1"/>
  <c r="C41" i="12"/>
  <c r="D41" i="12"/>
  <c r="L17" i="12" s="1"/>
  <c r="E41" i="12"/>
  <c r="M17" i="12" s="1"/>
  <c r="F41" i="12"/>
  <c r="N17" i="12" s="1"/>
  <c r="G41" i="12"/>
  <c r="O17" i="12" s="1"/>
  <c r="B42" i="12"/>
  <c r="J18" i="12" s="1"/>
  <c r="C42" i="12"/>
  <c r="K18" i="12" s="1"/>
  <c r="D42" i="12"/>
  <c r="L18" i="12" s="1"/>
  <c r="E42" i="12"/>
  <c r="M18" i="12" s="1"/>
  <c r="F42" i="12"/>
  <c r="G42" i="12"/>
  <c r="O18" i="12" s="1"/>
  <c r="B43" i="12"/>
  <c r="J19" i="12" s="1"/>
  <c r="C43" i="12"/>
  <c r="D43" i="12"/>
  <c r="L19" i="12" s="1"/>
  <c r="E43" i="12"/>
  <c r="M19" i="12" s="1"/>
  <c r="F43" i="12"/>
  <c r="N19" i="12" s="1"/>
  <c r="G43" i="12"/>
  <c r="O19" i="12" s="1"/>
  <c r="B44" i="12"/>
  <c r="J20" i="12" s="1"/>
  <c r="C44" i="12"/>
  <c r="K20" i="12" s="1"/>
  <c r="D44" i="12"/>
  <c r="L20" i="12" s="1"/>
  <c r="E44" i="12"/>
  <c r="F44" i="12"/>
  <c r="N20" i="12" s="1"/>
  <c r="G44" i="12"/>
  <c r="O20" i="12" s="1"/>
  <c r="B45" i="12"/>
  <c r="J21" i="12" s="1"/>
  <c r="C45" i="12"/>
  <c r="D45" i="12"/>
  <c r="L21" i="12" s="1"/>
  <c r="E45" i="12"/>
  <c r="M21" i="12" s="1"/>
  <c r="F45" i="12"/>
  <c r="N21" i="12" s="1"/>
  <c r="G45" i="12"/>
  <c r="B46" i="12"/>
  <c r="J22" i="12" s="1"/>
  <c r="C46" i="12"/>
  <c r="K22" i="12" s="1"/>
  <c r="D46" i="12"/>
  <c r="L22" i="12" s="1"/>
  <c r="E46" i="12"/>
  <c r="M22" i="12" s="1"/>
  <c r="F46" i="12"/>
  <c r="N22" i="12" s="1"/>
  <c r="G46" i="12"/>
  <c r="O22" i="12" s="1"/>
  <c r="B47" i="12"/>
  <c r="J23" i="12" s="1"/>
  <c r="C47" i="12"/>
  <c r="D47" i="12"/>
  <c r="L23" i="12" s="1"/>
  <c r="E47" i="12"/>
  <c r="M23" i="12" s="1"/>
  <c r="F47" i="12"/>
  <c r="N23" i="12" s="1"/>
  <c r="G47" i="12"/>
  <c r="O23" i="12" s="1"/>
  <c r="B48" i="12"/>
  <c r="J24" i="12" s="1"/>
  <c r="C48" i="12"/>
  <c r="K24" i="12" s="1"/>
  <c r="D48" i="12"/>
  <c r="L24" i="12" s="1"/>
  <c r="E48" i="12"/>
  <c r="F48" i="12"/>
  <c r="N24" i="12" s="1"/>
  <c r="G48" i="12"/>
  <c r="O24" i="12" s="1"/>
  <c r="B49" i="12"/>
  <c r="J25" i="12" s="1"/>
  <c r="C49" i="12"/>
  <c r="K25" i="12" s="1"/>
  <c r="D49" i="12"/>
  <c r="L25" i="12" s="1"/>
  <c r="E49" i="12"/>
  <c r="M25" i="12" s="1"/>
  <c r="F49" i="12"/>
  <c r="N25" i="12" s="1"/>
  <c r="G49" i="12"/>
  <c r="O25" i="12" s="1"/>
  <c r="B50" i="12"/>
  <c r="J26" i="12" s="1"/>
  <c r="C50" i="12"/>
  <c r="K26" i="12" s="1"/>
  <c r="D50" i="12"/>
  <c r="L26" i="12" s="1"/>
  <c r="E50" i="12"/>
  <c r="M26" i="12" s="1"/>
  <c r="F50" i="12"/>
  <c r="N26" i="12" s="1"/>
  <c r="G50" i="12"/>
  <c r="O26" i="12" s="1"/>
  <c r="B51" i="12"/>
  <c r="J27" i="12" s="1"/>
  <c r="C51" i="12"/>
  <c r="D51" i="12"/>
  <c r="L27" i="12" s="1"/>
  <c r="E51" i="12"/>
  <c r="M27" i="12" s="1"/>
  <c r="F51" i="12"/>
  <c r="N27" i="12" s="1"/>
  <c r="G51" i="12"/>
  <c r="O27" i="12" s="1"/>
  <c r="B52" i="12"/>
  <c r="J28" i="12" s="1"/>
  <c r="C52" i="12"/>
  <c r="K28" i="12" s="1"/>
  <c r="D52" i="12"/>
  <c r="L28" i="12" s="1"/>
  <c r="E52" i="12"/>
  <c r="F52" i="12"/>
  <c r="N28" i="12" s="1"/>
  <c r="G52" i="12"/>
  <c r="O28" i="12" s="1"/>
  <c r="B53" i="12"/>
  <c r="J29" i="12" s="1"/>
  <c r="C53" i="12"/>
  <c r="K29" i="12" s="1"/>
  <c r="D53" i="12"/>
  <c r="L29" i="12" s="1"/>
  <c r="E53" i="12"/>
  <c r="M29" i="12" s="1"/>
  <c r="F53" i="12"/>
  <c r="N29" i="12" s="1"/>
  <c r="G53" i="12"/>
  <c r="B54" i="12"/>
  <c r="J30" i="12" s="1"/>
  <c r="C54" i="12"/>
  <c r="K30" i="12" s="1"/>
  <c r="D54" i="12"/>
  <c r="L30" i="12" s="1"/>
  <c r="E54" i="12"/>
  <c r="M30" i="12" s="1"/>
  <c r="F54" i="12"/>
  <c r="N30" i="12" s="1"/>
  <c r="G54" i="12"/>
  <c r="O30" i="12" s="1"/>
  <c r="B55" i="12"/>
  <c r="J31" i="12" s="1"/>
  <c r="C55" i="12"/>
  <c r="D55" i="12"/>
  <c r="L31" i="12" s="1"/>
  <c r="E55" i="12"/>
  <c r="M31" i="12" s="1"/>
  <c r="F55" i="12"/>
  <c r="N31" i="12" s="1"/>
  <c r="G55" i="12"/>
  <c r="O31" i="12" s="1"/>
  <c r="B56" i="12"/>
  <c r="J32" i="12" s="1"/>
  <c r="C56" i="12"/>
  <c r="K32" i="12" s="1"/>
  <c r="D56" i="12"/>
  <c r="L32" i="12" s="1"/>
  <c r="E56" i="12"/>
  <c r="F56" i="12"/>
  <c r="N32" i="12" s="1"/>
  <c r="G56" i="12"/>
  <c r="O32" i="12" s="1"/>
  <c r="B57" i="12"/>
  <c r="J33" i="12" s="1"/>
  <c r="C57" i="12"/>
  <c r="K33" i="12" s="1"/>
  <c r="D57" i="12"/>
  <c r="L33" i="12" s="1"/>
  <c r="E57" i="12"/>
  <c r="M33" i="12" s="1"/>
  <c r="F57" i="12"/>
  <c r="N33" i="12" s="1"/>
  <c r="G57" i="12"/>
  <c r="O33" i="12" s="1"/>
  <c r="B58" i="12"/>
  <c r="J34" i="12" s="1"/>
  <c r="C58" i="12"/>
  <c r="K34" i="12" s="1"/>
  <c r="D58" i="12"/>
  <c r="L34" i="12" s="1"/>
  <c r="E58" i="12"/>
  <c r="M34" i="12" s="1"/>
  <c r="F58" i="12"/>
  <c r="N34" i="12" s="1"/>
  <c r="G58" i="12"/>
  <c r="O34" i="12" s="1"/>
  <c r="B59" i="12"/>
  <c r="J35" i="12" s="1"/>
  <c r="C59" i="12"/>
  <c r="D59" i="12"/>
  <c r="L35" i="12" s="1"/>
  <c r="E59" i="12"/>
  <c r="M35" i="12" s="1"/>
  <c r="F59" i="12"/>
  <c r="N35" i="12" s="1"/>
  <c r="G59" i="12"/>
  <c r="O35" i="12" s="1"/>
  <c r="B60" i="12"/>
  <c r="J36" i="12" s="1"/>
  <c r="C60" i="12"/>
  <c r="K36" i="12" s="1"/>
  <c r="D60" i="12"/>
  <c r="L36" i="12" s="1"/>
  <c r="E60" i="12"/>
  <c r="F60" i="12"/>
  <c r="N36" i="12" s="1"/>
  <c r="G60" i="12"/>
  <c r="O36" i="12" s="1"/>
  <c r="B61" i="12"/>
  <c r="J37" i="12" s="1"/>
  <c r="C61" i="12"/>
  <c r="D61" i="12"/>
  <c r="L37" i="12" s="1"/>
  <c r="E61" i="12"/>
  <c r="M37" i="12" s="1"/>
  <c r="F61" i="12"/>
  <c r="N37" i="12" s="1"/>
  <c r="G61" i="12"/>
  <c r="B62" i="12"/>
  <c r="J38" i="12" s="1"/>
  <c r="C62" i="12"/>
  <c r="K38" i="12" s="1"/>
  <c r="D62" i="12"/>
  <c r="L38" i="12" s="1"/>
  <c r="E62" i="12"/>
  <c r="M38" i="12" s="1"/>
  <c r="F62" i="12"/>
  <c r="N38" i="12" s="1"/>
  <c r="G62" i="12"/>
  <c r="O38" i="12" s="1"/>
  <c r="B63" i="12"/>
  <c r="J39" i="12" s="1"/>
  <c r="C63" i="12"/>
  <c r="D63" i="12"/>
  <c r="L39" i="12" s="1"/>
  <c r="E63" i="12"/>
  <c r="M39" i="12" s="1"/>
  <c r="F63" i="12"/>
  <c r="N39" i="12" s="1"/>
  <c r="G63" i="12"/>
  <c r="B64" i="12"/>
  <c r="C64" i="12"/>
  <c r="K40" i="12" s="1"/>
  <c r="D64" i="12"/>
  <c r="L40" i="12" s="1"/>
  <c r="E64" i="12"/>
  <c r="F64" i="12"/>
  <c r="N40" i="12" s="1"/>
  <c r="G64" i="12"/>
  <c r="O40" i="12" s="1"/>
  <c r="B65" i="12"/>
  <c r="J41" i="12" s="1"/>
  <c r="C65" i="12"/>
  <c r="K41" i="12" s="1"/>
  <c r="D65" i="12"/>
  <c r="L41" i="12" s="1"/>
  <c r="E65" i="12"/>
  <c r="M41" i="12" s="1"/>
  <c r="F65" i="12"/>
  <c r="G65" i="12"/>
  <c r="B66" i="12"/>
  <c r="C66" i="12"/>
  <c r="D66" i="12"/>
  <c r="E66" i="12"/>
  <c r="M66" i="12" s="1"/>
  <c r="F66" i="12"/>
  <c r="G66" i="12"/>
  <c r="O66" i="12" s="1"/>
  <c r="B67" i="12"/>
  <c r="J67" i="12" s="1"/>
  <c r="C67" i="12"/>
  <c r="D67" i="12"/>
  <c r="E67" i="12"/>
  <c r="M67" i="12" s="1"/>
  <c r="F67" i="12"/>
  <c r="G67" i="12"/>
  <c r="B68" i="12"/>
  <c r="C68" i="12"/>
  <c r="D68" i="12"/>
  <c r="L68" i="12" s="1"/>
  <c r="E68" i="12"/>
  <c r="M68" i="12" s="1"/>
  <c r="F68" i="12"/>
  <c r="G68" i="12"/>
  <c r="O68" i="12" s="1"/>
  <c r="B69" i="12"/>
  <c r="C69" i="12"/>
  <c r="D69" i="12"/>
  <c r="E69" i="12"/>
  <c r="F69" i="12"/>
  <c r="G69" i="12"/>
  <c r="B70" i="12"/>
  <c r="C70" i="12"/>
  <c r="D70" i="12"/>
  <c r="E70" i="12"/>
  <c r="F70" i="12"/>
  <c r="G70" i="12"/>
  <c r="B71" i="12"/>
  <c r="C71" i="12"/>
  <c r="D71" i="12"/>
  <c r="E71" i="12"/>
  <c r="M71" i="12" s="1"/>
  <c r="F71" i="12"/>
  <c r="G71" i="12"/>
  <c r="B72" i="12"/>
  <c r="C72" i="12"/>
  <c r="D72" i="12"/>
  <c r="E72" i="12"/>
  <c r="F72" i="12"/>
  <c r="N72" i="12" s="1"/>
  <c r="G72" i="12"/>
  <c r="B73" i="12"/>
  <c r="J73" i="12" s="1"/>
  <c r="C73" i="12"/>
  <c r="K73" i="12" s="1"/>
  <c r="D73" i="12"/>
  <c r="E73" i="12"/>
  <c r="F73" i="12"/>
  <c r="G73" i="12"/>
  <c r="B74" i="12"/>
  <c r="C74" i="12"/>
  <c r="D74" i="12"/>
  <c r="E74" i="12"/>
  <c r="F74" i="12"/>
  <c r="G74" i="12"/>
  <c r="B75" i="12"/>
  <c r="C75" i="12"/>
  <c r="D75" i="12"/>
  <c r="E75" i="12"/>
  <c r="F75" i="12"/>
  <c r="G75" i="12"/>
  <c r="B76" i="12"/>
  <c r="J52" i="12" s="1"/>
  <c r="C76" i="12"/>
  <c r="D76" i="12"/>
  <c r="L52" i="12" s="1"/>
  <c r="E76" i="12"/>
  <c r="F76" i="12"/>
  <c r="N52" i="12" s="1"/>
  <c r="G76" i="12"/>
  <c r="B77" i="12"/>
  <c r="J53" i="12" s="1"/>
  <c r="C77" i="12"/>
  <c r="D77" i="12"/>
  <c r="L53" i="12" s="1"/>
  <c r="E77" i="12"/>
  <c r="F77" i="12"/>
  <c r="N53" i="12" s="1"/>
  <c r="G77" i="12"/>
  <c r="B78" i="12"/>
  <c r="J54" i="12" s="1"/>
  <c r="C78" i="12"/>
  <c r="K54" i="12" s="1"/>
  <c r="D78" i="12"/>
  <c r="E78" i="12"/>
  <c r="F78" i="12"/>
  <c r="N54" i="12" s="1"/>
  <c r="G78" i="12"/>
  <c r="B79" i="12"/>
  <c r="J55" i="12" s="1"/>
  <c r="C79" i="12"/>
  <c r="K55" i="12" s="1"/>
  <c r="D79" i="12"/>
  <c r="L55" i="12" s="1"/>
  <c r="E79" i="12"/>
  <c r="F79" i="12"/>
  <c r="N55" i="12" s="1"/>
  <c r="G79" i="12"/>
  <c r="B80" i="12"/>
  <c r="J56" i="12" s="1"/>
  <c r="C80" i="12"/>
  <c r="K56" i="12" s="1"/>
  <c r="D80" i="12"/>
  <c r="L56" i="12" s="1"/>
  <c r="E80" i="12"/>
  <c r="F80" i="12"/>
  <c r="N56" i="12" s="1"/>
  <c r="G80" i="12"/>
  <c r="B81" i="12"/>
  <c r="J57" i="12" s="1"/>
  <c r="C81" i="12"/>
  <c r="K57" i="12" s="1"/>
  <c r="D81" i="12"/>
  <c r="L57" i="12" s="1"/>
  <c r="E81" i="12"/>
  <c r="M57" i="12" s="1"/>
  <c r="F81" i="12"/>
  <c r="N57" i="12" s="1"/>
  <c r="G81" i="12"/>
  <c r="O57" i="12" s="1"/>
  <c r="B82" i="12"/>
  <c r="J58" i="12" s="1"/>
  <c r="C82" i="12"/>
  <c r="K58" i="12" s="1"/>
  <c r="D82" i="12"/>
  <c r="L58" i="12" s="1"/>
  <c r="E82" i="12"/>
  <c r="M58" i="12" s="1"/>
  <c r="F82" i="12"/>
  <c r="N58" i="12" s="1"/>
  <c r="G82" i="12"/>
  <c r="O58" i="12" s="1"/>
  <c r="B83" i="12"/>
  <c r="J59" i="12" s="1"/>
  <c r="C83" i="12"/>
  <c r="K59" i="12" s="1"/>
  <c r="D83" i="12"/>
  <c r="L59" i="12" s="1"/>
  <c r="E83" i="12"/>
  <c r="M59" i="12" s="1"/>
  <c r="F83" i="12"/>
  <c r="N59" i="12" s="1"/>
  <c r="G83" i="12"/>
  <c r="B84" i="12"/>
  <c r="C84" i="12"/>
  <c r="K60" i="12" s="1"/>
  <c r="D84" i="12"/>
  <c r="L60" i="12" s="1"/>
  <c r="E84" i="12"/>
  <c r="M60" i="12" s="1"/>
  <c r="F84" i="12"/>
  <c r="N60" i="12" s="1"/>
  <c r="G84" i="12"/>
  <c r="O60" i="12" s="1"/>
  <c r="B85" i="12"/>
  <c r="C85" i="12"/>
  <c r="D85" i="12"/>
  <c r="E85" i="12"/>
  <c r="M61" i="12" s="1"/>
  <c r="F85" i="12"/>
  <c r="N61" i="12" s="1"/>
  <c r="G85" i="12"/>
  <c r="O61" i="12" s="1"/>
  <c r="B86" i="12"/>
  <c r="J62" i="12" s="1"/>
  <c r="C86" i="12"/>
  <c r="K62" i="12" s="1"/>
  <c r="D86" i="12"/>
  <c r="L62" i="12" s="1"/>
  <c r="E86" i="12"/>
  <c r="M62" i="12" s="1"/>
  <c r="F86" i="12"/>
  <c r="G86" i="12"/>
  <c r="O62" i="12" s="1"/>
  <c r="B87" i="12"/>
  <c r="J63" i="12" s="1"/>
  <c r="C87" i="12"/>
  <c r="K63" i="12" s="1"/>
  <c r="D87" i="12"/>
  <c r="L63" i="12" s="1"/>
  <c r="E87" i="12"/>
  <c r="M63" i="12" s="1"/>
  <c r="F87" i="12"/>
  <c r="N63" i="12" s="1"/>
  <c r="G87" i="12"/>
  <c r="B88" i="12"/>
  <c r="C88" i="12"/>
  <c r="K64" i="12" s="1"/>
  <c r="D88" i="12"/>
  <c r="L64" i="12" s="1"/>
  <c r="E88" i="12"/>
  <c r="M64" i="12" s="1"/>
  <c r="F88" i="12"/>
  <c r="N64" i="12" s="1"/>
  <c r="G88" i="12"/>
  <c r="O64" i="12" s="1"/>
  <c r="C2" i="12"/>
  <c r="D2" i="12"/>
  <c r="E2" i="12"/>
  <c r="F2" i="12"/>
  <c r="G2" i="12"/>
  <c r="B2" i="12"/>
  <c r="J1" i="12"/>
  <c r="O136" i="12"/>
  <c r="N136" i="12"/>
  <c r="M136" i="12"/>
  <c r="L136" i="12"/>
  <c r="K136" i="12"/>
  <c r="J136" i="12"/>
  <c r="A88" i="12"/>
  <c r="I64" i="12" s="1"/>
  <c r="A87" i="12"/>
  <c r="I63" i="12" s="1"/>
  <c r="A86" i="12"/>
  <c r="I62" i="12" s="1"/>
  <c r="A85" i="12"/>
  <c r="I61" i="12" s="1"/>
  <c r="A84" i="12"/>
  <c r="I60" i="12" s="1"/>
  <c r="A83" i="12"/>
  <c r="I59" i="12" s="1"/>
  <c r="A82" i="12"/>
  <c r="I58" i="12" s="1"/>
  <c r="A81" i="12"/>
  <c r="I57" i="12" s="1"/>
  <c r="A80" i="12"/>
  <c r="I56" i="12" s="1"/>
  <c r="A79" i="12"/>
  <c r="I55" i="12" s="1"/>
  <c r="A78" i="12"/>
  <c r="I54" i="12" s="1"/>
  <c r="A77" i="12"/>
  <c r="I53" i="12" s="1"/>
  <c r="A76" i="12"/>
  <c r="A75" i="12"/>
  <c r="I51" i="12" s="1"/>
  <c r="A74" i="12"/>
  <c r="I50" i="12" s="1"/>
  <c r="A73" i="12"/>
  <c r="I49" i="12" s="1"/>
  <c r="A72" i="12"/>
  <c r="I48" i="12" s="1"/>
  <c r="A71" i="12"/>
  <c r="A70" i="12"/>
  <c r="I46" i="12" s="1"/>
  <c r="A69" i="12"/>
  <c r="I45" i="12" s="1"/>
  <c r="A68" i="12"/>
  <c r="I44" i="12" s="1"/>
  <c r="A67" i="12"/>
  <c r="I43" i="12" s="1"/>
  <c r="A66" i="12"/>
  <c r="I42" i="12" s="1"/>
  <c r="A65" i="12"/>
  <c r="A64" i="12"/>
  <c r="I40" i="12" s="1"/>
  <c r="A63" i="12"/>
  <c r="I39" i="12" s="1"/>
  <c r="A62" i="12"/>
  <c r="I38" i="12" s="1"/>
  <c r="A61" i="12"/>
  <c r="I37" i="12" s="1"/>
  <c r="A60" i="12"/>
  <c r="I36" i="12" s="1"/>
  <c r="A59" i="12"/>
  <c r="I35" i="12" s="1"/>
  <c r="A58" i="12"/>
  <c r="I34" i="12" s="1"/>
  <c r="A57" i="12"/>
  <c r="A56" i="12"/>
  <c r="I32" i="12" s="1"/>
  <c r="A55" i="12"/>
  <c r="A54" i="12"/>
  <c r="I30" i="12" s="1"/>
  <c r="A53" i="12"/>
  <c r="I29" i="12" s="1"/>
  <c r="I52" i="12"/>
  <c r="A52" i="12"/>
  <c r="I28" i="12" s="1"/>
  <c r="A51" i="12"/>
  <c r="I27" i="12" s="1"/>
  <c r="A50" i="12"/>
  <c r="I26" i="12" s="1"/>
  <c r="A49" i="12"/>
  <c r="I25" i="12" s="1"/>
  <c r="A48" i="12"/>
  <c r="I24" i="12" s="1"/>
  <c r="I47" i="12"/>
  <c r="A47" i="12"/>
  <c r="I23" i="12" s="1"/>
  <c r="A46" i="12"/>
  <c r="I22" i="12" s="1"/>
  <c r="A45" i="12"/>
  <c r="I21" i="12" s="1"/>
  <c r="A44" i="12"/>
  <c r="I20" i="12" s="1"/>
  <c r="A43" i="12"/>
  <c r="I19" i="12" s="1"/>
  <c r="A42" i="12"/>
  <c r="I18" i="12" s="1"/>
  <c r="I41" i="12"/>
  <c r="A41" i="12"/>
  <c r="A40" i="12"/>
  <c r="A39" i="12"/>
  <c r="A38" i="12"/>
  <c r="I14" i="12" s="1"/>
  <c r="A37" i="12"/>
  <c r="I13" i="12" s="1"/>
  <c r="A36" i="12"/>
  <c r="I12" i="12" s="1"/>
  <c r="A35" i="12"/>
  <c r="I11" i="12" s="1"/>
  <c r="A34" i="12"/>
  <c r="I10" i="12" s="1"/>
  <c r="I33" i="12"/>
  <c r="A33" i="12"/>
  <c r="I9" i="12" s="1"/>
  <c r="A32" i="12"/>
  <c r="I8" i="12" s="1"/>
  <c r="I31" i="12"/>
  <c r="A31" i="12"/>
  <c r="I7" i="12" s="1"/>
  <c r="A30" i="12"/>
  <c r="I6" i="12" s="1"/>
  <c r="A29" i="12"/>
  <c r="I5" i="12" s="1"/>
  <c r="A28" i="12"/>
  <c r="I4" i="12" s="1"/>
  <c r="A27" i="12"/>
  <c r="I3" i="12" s="1"/>
  <c r="A26" i="12"/>
  <c r="I2" i="12" s="1"/>
  <c r="A25" i="12"/>
  <c r="A24" i="12"/>
  <c r="A23" i="12"/>
  <c r="A22" i="12"/>
  <c r="A21" i="12"/>
  <c r="A20" i="12"/>
  <c r="A19" i="12"/>
  <c r="A18" i="12"/>
  <c r="I17" i="12"/>
  <c r="A17" i="12"/>
  <c r="I16" i="12"/>
  <c r="A16" i="12"/>
  <c r="I15" i="12"/>
  <c r="A15" i="12"/>
  <c r="N14" i="12"/>
  <c r="A14" i="12"/>
  <c r="A13" i="12"/>
  <c r="A12" i="12"/>
  <c r="A11" i="12"/>
  <c r="A10" i="12"/>
  <c r="A9" i="12"/>
  <c r="O8" i="12"/>
  <c r="A8" i="12"/>
  <c r="A7" i="12"/>
  <c r="O6" i="12"/>
  <c r="A6" i="12"/>
  <c r="M5" i="12"/>
  <c r="A5" i="12"/>
  <c r="A4" i="12"/>
  <c r="M3" i="12"/>
  <c r="A3" i="12"/>
  <c r="A2" i="12"/>
  <c r="M1" i="12"/>
  <c r="L1" i="12"/>
  <c r="R86" i="8"/>
  <c r="S86" i="8"/>
  <c r="T86" i="8"/>
  <c r="U86" i="8"/>
  <c r="V86" i="8"/>
  <c r="W86" i="8"/>
  <c r="R87" i="8"/>
  <c r="S87" i="8"/>
  <c r="T87" i="8"/>
  <c r="U87" i="8"/>
  <c r="V87" i="8"/>
  <c r="W87" i="8"/>
  <c r="R88" i="8"/>
  <c r="S88" i="8"/>
  <c r="T88" i="8"/>
  <c r="U88" i="8"/>
  <c r="V88" i="8"/>
  <c r="W88" i="8"/>
  <c r="J86" i="8"/>
  <c r="K86" i="8"/>
  <c r="L86" i="8"/>
  <c r="M86" i="8"/>
  <c r="N86" i="8"/>
  <c r="O86" i="8"/>
  <c r="J87" i="8"/>
  <c r="K87" i="8"/>
  <c r="L87" i="8"/>
  <c r="M87" i="8"/>
  <c r="N87" i="8"/>
  <c r="O87" i="8"/>
  <c r="J88" i="8"/>
  <c r="K88" i="8"/>
  <c r="L88" i="8"/>
  <c r="M88" i="8"/>
  <c r="N88" i="8"/>
  <c r="O88" i="8"/>
  <c r="V136" i="11"/>
  <c r="U136" i="11"/>
  <c r="T136" i="11"/>
  <c r="S136" i="11"/>
  <c r="R136" i="11"/>
  <c r="Q136" i="11"/>
  <c r="A88" i="11"/>
  <c r="A87" i="11"/>
  <c r="P63" i="11" s="1"/>
  <c r="W28" i="11" s="1"/>
  <c r="A86" i="11"/>
  <c r="P62" i="11" s="1"/>
  <c r="W27" i="11" s="1"/>
  <c r="A85" i="11"/>
  <c r="A84" i="11"/>
  <c r="P60" i="11" s="1"/>
  <c r="W25" i="11" s="1"/>
  <c r="A83" i="11"/>
  <c r="P59" i="11" s="1"/>
  <c r="W24" i="11" s="1"/>
  <c r="A82" i="11"/>
  <c r="P58" i="11" s="1"/>
  <c r="W23" i="11" s="1"/>
  <c r="A81" i="11"/>
  <c r="P57" i="11" s="1"/>
  <c r="W22" i="11" s="1"/>
  <c r="A80" i="11"/>
  <c r="P56" i="11" s="1"/>
  <c r="W21" i="11" s="1"/>
  <c r="A79" i="11"/>
  <c r="P55" i="11" s="1"/>
  <c r="W20" i="11" s="1"/>
  <c r="A78" i="11"/>
  <c r="P54" i="11" s="1"/>
  <c r="W19" i="11" s="1"/>
  <c r="A77" i="11"/>
  <c r="P53" i="11" s="1"/>
  <c r="W18" i="11" s="1"/>
  <c r="A76" i="11"/>
  <c r="P52" i="11" s="1"/>
  <c r="W17" i="11" s="1"/>
  <c r="A75" i="11"/>
  <c r="P51" i="11" s="1"/>
  <c r="W16" i="11" s="1"/>
  <c r="A74" i="11"/>
  <c r="P50" i="11" s="1"/>
  <c r="W15" i="11" s="1"/>
  <c r="A73" i="11"/>
  <c r="P49" i="11" s="1"/>
  <c r="W14" i="11" s="1"/>
  <c r="A72" i="11"/>
  <c r="P48" i="11" s="1"/>
  <c r="W13" i="11" s="1"/>
  <c r="A71" i="11"/>
  <c r="P47" i="11" s="1"/>
  <c r="W12" i="11" s="1"/>
  <c r="A70" i="11"/>
  <c r="P46" i="11" s="1"/>
  <c r="W11" i="11" s="1"/>
  <c r="A69" i="11"/>
  <c r="P45" i="11" s="1"/>
  <c r="W10" i="11" s="1"/>
  <c r="A68" i="11"/>
  <c r="P44" i="11" s="1"/>
  <c r="W9" i="11" s="1"/>
  <c r="A67" i="11"/>
  <c r="P43" i="11" s="1"/>
  <c r="W8" i="11" s="1"/>
  <c r="A66" i="11"/>
  <c r="P42" i="11" s="1"/>
  <c r="W7" i="11" s="1"/>
  <c r="A65" i="11"/>
  <c r="P41" i="11" s="1"/>
  <c r="W6" i="11" s="1"/>
  <c r="P64" i="11"/>
  <c r="W29" i="11" s="1"/>
  <c r="A64" i="11"/>
  <c r="P40" i="11" s="1"/>
  <c r="W5" i="11" s="1"/>
  <c r="A63" i="11"/>
  <c r="P39" i="11" s="1"/>
  <c r="W4" i="11" s="1"/>
  <c r="A62" i="11"/>
  <c r="P38" i="11" s="1"/>
  <c r="W3" i="11" s="1"/>
  <c r="P61" i="11"/>
  <c r="W26" i="11" s="1"/>
  <c r="A61" i="11"/>
  <c r="P37" i="11" s="1"/>
  <c r="W2" i="11" s="1"/>
  <c r="A60" i="11"/>
  <c r="P36" i="11" s="1"/>
  <c r="A59" i="11"/>
  <c r="P35" i="11" s="1"/>
  <c r="A58" i="11"/>
  <c r="P34" i="11" s="1"/>
  <c r="A57" i="11"/>
  <c r="P33" i="11" s="1"/>
  <c r="A56" i="11"/>
  <c r="P32" i="11" s="1"/>
  <c r="A55" i="11"/>
  <c r="P31" i="11" s="1"/>
  <c r="A54" i="11"/>
  <c r="P30" i="11" s="1"/>
  <c r="A53" i="11"/>
  <c r="A52" i="11"/>
  <c r="P28" i="11" s="1"/>
  <c r="A51" i="11"/>
  <c r="P27" i="11" s="1"/>
  <c r="A50" i="11"/>
  <c r="P26" i="11" s="1"/>
  <c r="A49" i="11"/>
  <c r="P25" i="11" s="1"/>
  <c r="A48" i="11"/>
  <c r="P24" i="11" s="1"/>
  <c r="A47" i="11"/>
  <c r="P23" i="11" s="1"/>
  <c r="A46" i="11"/>
  <c r="P22" i="11" s="1"/>
  <c r="A45" i="11"/>
  <c r="P21" i="11" s="1"/>
  <c r="A44" i="11"/>
  <c r="P20" i="11" s="1"/>
  <c r="A43" i="11"/>
  <c r="P19" i="11" s="1"/>
  <c r="A42" i="11"/>
  <c r="P18" i="11" s="1"/>
  <c r="A41" i="11"/>
  <c r="P17" i="11" s="1"/>
  <c r="A40" i="11"/>
  <c r="P16" i="11" s="1"/>
  <c r="A39" i="11"/>
  <c r="P15" i="11" s="1"/>
  <c r="A38" i="11"/>
  <c r="P14" i="11" s="1"/>
  <c r="A37" i="11"/>
  <c r="P13" i="11" s="1"/>
  <c r="A36" i="11"/>
  <c r="P12" i="11" s="1"/>
  <c r="A35" i="11"/>
  <c r="P11" i="11" s="1"/>
  <c r="A34" i="11"/>
  <c r="P10" i="11" s="1"/>
  <c r="A33" i="11"/>
  <c r="P9" i="11" s="1"/>
  <c r="A32" i="11"/>
  <c r="P8" i="11" s="1"/>
  <c r="A31" i="11"/>
  <c r="P7" i="11" s="1"/>
  <c r="A30" i="11"/>
  <c r="P6" i="11" s="1"/>
  <c r="P29" i="11"/>
  <c r="A29" i="11"/>
  <c r="P5" i="11" s="1"/>
  <c r="A28" i="11"/>
  <c r="P4" i="11" s="1"/>
  <c r="A27" i="11"/>
  <c r="P3" i="11" s="1"/>
  <c r="A26" i="11"/>
  <c r="P2" i="11" s="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V5" i="11"/>
  <c r="V7" i="11"/>
  <c r="V8" i="11"/>
  <c r="V9" i="11"/>
  <c r="V12" i="11"/>
  <c r="V13" i="11"/>
  <c r="V15" i="11"/>
  <c r="V16" i="11"/>
  <c r="V17" i="11"/>
  <c r="V20" i="11"/>
  <c r="V22" i="11"/>
  <c r="V24" i="11"/>
  <c r="V25" i="11"/>
  <c r="V26" i="11"/>
  <c r="V29" i="11"/>
  <c r="V32" i="11"/>
  <c r="V33" i="11"/>
  <c r="V36" i="11"/>
  <c r="V41" i="11"/>
  <c r="V66" i="11"/>
  <c r="V68" i="11"/>
  <c r="V48" i="11"/>
  <c r="V49" i="11"/>
  <c r="V51" i="11"/>
  <c r="V55" i="11"/>
  <c r="V59" i="11"/>
  <c r="U5" i="11"/>
  <c r="U7" i="11"/>
  <c r="U9" i="11"/>
  <c r="U10" i="11"/>
  <c r="U14" i="11"/>
  <c r="U15" i="11"/>
  <c r="U17" i="11"/>
  <c r="U20" i="11"/>
  <c r="U23" i="11"/>
  <c r="U25" i="11"/>
  <c r="U26" i="11"/>
  <c r="U29" i="11"/>
  <c r="U32" i="11"/>
  <c r="U33" i="11"/>
  <c r="U35" i="11"/>
  <c r="U40" i="11"/>
  <c r="U41" i="11"/>
  <c r="U67" i="11"/>
  <c r="U69" i="11"/>
  <c r="U48" i="11"/>
  <c r="U49" i="11"/>
  <c r="U55" i="11"/>
  <c r="U56" i="11"/>
  <c r="U57" i="11"/>
  <c r="U58" i="11"/>
  <c r="U59" i="11"/>
  <c r="U60" i="11"/>
  <c r="F1" i="6"/>
  <c r="T8" i="11"/>
  <c r="T12" i="11"/>
  <c r="T15" i="11"/>
  <c r="T20" i="11"/>
  <c r="T23" i="11"/>
  <c r="T24" i="11"/>
  <c r="T41" i="11"/>
  <c r="T68" i="11"/>
  <c r="T69" i="11"/>
  <c r="T70" i="11"/>
  <c r="T49" i="11"/>
  <c r="T1" i="11"/>
  <c r="AA1" i="11" s="1"/>
  <c r="S3" i="11"/>
  <c r="S7" i="11"/>
  <c r="S8" i="11"/>
  <c r="S12" i="11"/>
  <c r="S20" i="11"/>
  <c r="S21" i="11"/>
  <c r="S24" i="11"/>
  <c r="S26" i="11"/>
  <c r="S29" i="11"/>
  <c r="S31" i="11"/>
  <c r="S34" i="11"/>
  <c r="S41" i="11"/>
  <c r="S49" i="11"/>
  <c r="S55" i="11"/>
  <c r="S57" i="11"/>
  <c r="S1" i="11"/>
  <c r="Z1" i="11" s="1"/>
  <c r="R3" i="11"/>
  <c r="R4" i="11"/>
  <c r="R5" i="11"/>
  <c r="R7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2" i="11"/>
  <c r="R23" i="11"/>
  <c r="R24" i="11"/>
  <c r="R25" i="11"/>
  <c r="R26" i="11"/>
  <c r="R27" i="11"/>
  <c r="R28" i="11"/>
  <c r="R30" i="11"/>
  <c r="R32" i="11"/>
  <c r="R33" i="11"/>
  <c r="R36" i="11"/>
  <c r="R39" i="11"/>
  <c r="R40" i="11"/>
  <c r="R41" i="11"/>
  <c r="R47" i="11"/>
  <c r="R50" i="11"/>
  <c r="R51" i="11"/>
  <c r="R52" i="11"/>
  <c r="R53" i="11"/>
  <c r="R55" i="11"/>
  <c r="Q14" i="11"/>
  <c r="Q19" i="11"/>
  <c r="Q21" i="11"/>
  <c r="Q66" i="11"/>
  <c r="Q67" i="11"/>
  <c r="Q70" i="11"/>
  <c r="Q48" i="11"/>
  <c r="Q57" i="11"/>
  <c r="T2" i="5"/>
  <c r="O56" i="12" l="1"/>
  <c r="O80" i="12"/>
  <c r="O52" i="12"/>
  <c r="O76" i="12"/>
  <c r="O54" i="12"/>
  <c r="O78" i="12"/>
  <c r="O53" i="12"/>
  <c r="O77" i="12"/>
  <c r="O55" i="12"/>
  <c r="O79" i="12"/>
  <c r="M56" i="12"/>
  <c r="M80" i="12"/>
  <c r="M53" i="12"/>
  <c r="M77" i="12"/>
  <c r="M52" i="12"/>
  <c r="M76" i="12"/>
  <c r="M54" i="12"/>
  <c r="M78" i="12"/>
  <c r="M55" i="12"/>
  <c r="M79" i="12"/>
  <c r="K52" i="12"/>
  <c r="K76" i="12"/>
  <c r="K53" i="12"/>
  <c r="K77" i="12"/>
  <c r="L54" i="12"/>
  <c r="N15" i="12"/>
  <c r="N51" i="12"/>
  <c r="N75" i="12"/>
  <c r="L51" i="12"/>
  <c r="L75" i="12"/>
  <c r="J51" i="12"/>
  <c r="J75" i="12"/>
  <c r="M44" i="12"/>
  <c r="O51" i="12"/>
  <c r="O75" i="12"/>
  <c r="M51" i="12"/>
  <c r="M75" i="12"/>
  <c r="K51" i="12"/>
  <c r="K75" i="12"/>
  <c r="L50" i="12"/>
  <c r="L74" i="12"/>
  <c r="J50" i="12"/>
  <c r="J74" i="12"/>
  <c r="M50" i="12"/>
  <c r="M74" i="12"/>
  <c r="O50" i="12"/>
  <c r="O74" i="12"/>
  <c r="N50" i="12"/>
  <c r="N74" i="12"/>
  <c r="K21" i="12"/>
  <c r="K50" i="12"/>
  <c r="K74" i="12"/>
  <c r="C81" i="1"/>
  <c r="W82" i="5"/>
  <c r="P65" i="10"/>
  <c r="X29" i="10"/>
  <c r="C81" i="11"/>
  <c r="K81" i="13"/>
  <c r="S81" i="13"/>
  <c r="G89" i="9"/>
  <c r="N90" i="9" s="1"/>
  <c r="O90" i="1"/>
  <c r="C82" i="13"/>
  <c r="Y83" i="5"/>
  <c r="X82" i="5"/>
  <c r="C81" i="6"/>
  <c r="O49" i="12"/>
  <c r="O73" i="12"/>
  <c r="M48" i="12"/>
  <c r="M72" i="12"/>
  <c r="N49" i="12"/>
  <c r="N73" i="12"/>
  <c r="L48" i="12"/>
  <c r="L72" i="12"/>
  <c r="N65" i="12"/>
  <c r="M49" i="12"/>
  <c r="M73" i="12"/>
  <c r="K48" i="12"/>
  <c r="K72" i="12"/>
  <c r="L49" i="12"/>
  <c r="L73" i="12"/>
  <c r="J48" i="12"/>
  <c r="J72" i="12"/>
  <c r="J49" i="12"/>
  <c r="J6" i="12"/>
  <c r="N48" i="12"/>
  <c r="O48" i="12"/>
  <c r="O72" i="12"/>
  <c r="AA19" i="8"/>
  <c r="K113" i="8"/>
  <c r="AD19" i="8"/>
  <c r="N113" i="8"/>
  <c r="AC19" i="8"/>
  <c r="M113" i="8"/>
  <c r="AB19" i="8"/>
  <c r="L113" i="8"/>
  <c r="M2" i="12"/>
  <c r="O65" i="12"/>
  <c r="N62" i="12"/>
  <c r="M46" i="12"/>
  <c r="M70" i="12"/>
  <c r="K5" i="12"/>
  <c r="O3" i="12"/>
  <c r="M47" i="12"/>
  <c r="N47" i="12"/>
  <c r="N71" i="12"/>
  <c r="L46" i="12"/>
  <c r="L70" i="12"/>
  <c r="J45" i="12"/>
  <c r="J69" i="12"/>
  <c r="K46" i="12"/>
  <c r="K70" i="12"/>
  <c r="M43" i="12"/>
  <c r="L47" i="12"/>
  <c r="L71" i="12"/>
  <c r="J46" i="12"/>
  <c r="J70" i="12"/>
  <c r="K45" i="12"/>
  <c r="K69" i="12"/>
  <c r="K9" i="12"/>
  <c r="K47" i="12"/>
  <c r="K71" i="12"/>
  <c r="O45" i="12"/>
  <c r="O69" i="12"/>
  <c r="K17" i="12"/>
  <c r="J47" i="12"/>
  <c r="J71" i="12"/>
  <c r="N45" i="12"/>
  <c r="N69" i="12"/>
  <c r="O46" i="12"/>
  <c r="O70" i="12"/>
  <c r="M45" i="12"/>
  <c r="M69" i="12"/>
  <c r="O47" i="12"/>
  <c r="O71" i="12"/>
  <c r="N46" i="12"/>
  <c r="N70" i="12"/>
  <c r="L45" i="12"/>
  <c r="L69" i="12"/>
  <c r="L90" i="10"/>
  <c r="M90" i="9"/>
  <c r="L90" i="9"/>
  <c r="K90" i="9"/>
  <c r="J90" i="9"/>
  <c r="S46" i="11"/>
  <c r="S70" i="11"/>
  <c r="V57" i="11"/>
  <c r="T11" i="11"/>
  <c r="Q8" i="11"/>
  <c r="R46" i="11"/>
  <c r="S18" i="11"/>
  <c r="S10" i="11"/>
  <c r="T10" i="11"/>
  <c r="U46" i="11"/>
  <c r="U70" i="11"/>
  <c r="V46" i="11"/>
  <c r="V70" i="11"/>
  <c r="Q45" i="11"/>
  <c r="Q69" i="11"/>
  <c r="S47" i="11"/>
  <c r="S71" i="11"/>
  <c r="Q16" i="11"/>
  <c r="Q15" i="11"/>
  <c r="S60" i="11"/>
  <c r="S51" i="11"/>
  <c r="S35" i="11"/>
  <c r="S17" i="11"/>
  <c r="T60" i="11"/>
  <c r="T51" i="11"/>
  <c r="T35" i="11"/>
  <c r="T25" i="11"/>
  <c r="T9" i="11"/>
  <c r="U27" i="11"/>
  <c r="U19" i="11"/>
  <c r="U11" i="11"/>
  <c r="V53" i="11"/>
  <c r="V45" i="11"/>
  <c r="V69" i="11"/>
  <c r="V11" i="11"/>
  <c r="Q17" i="11"/>
  <c r="S27" i="11"/>
  <c r="U47" i="11"/>
  <c r="U71" i="11"/>
  <c r="U3" i="11"/>
  <c r="V3" i="11"/>
  <c r="S19" i="11"/>
  <c r="T19" i="11"/>
  <c r="U31" i="11"/>
  <c r="V21" i="11"/>
  <c r="Q47" i="11"/>
  <c r="Q71" i="11"/>
  <c r="T58" i="11"/>
  <c r="S45" i="11"/>
  <c r="S69" i="11"/>
  <c r="U13" i="11"/>
  <c r="V47" i="11"/>
  <c r="V71" i="11"/>
  <c r="Q20" i="11"/>
  <c r="Q12" i="11"/>
  <c r="S48" i="11"/>
  <c r="S5" i="11"/>
  <c r="T48" i="11"/>
  <c r="T32" i="11"/>
  <c r="T14" i="11"/>
  <c r="T5" i="11"/>
  <c r="U50" i="11"/>
  <c r="U24" i="11"/>
  <c r="U16" i="11"/>
  <c r="U8" i="11"/>
  <c r="T57" i="11"/>
  <c r="T47" i="11"/>
  <c r="T71" i="11"/>
  <c r="T135" i="11" s="1"/>
  <c r="T137" i="11" s="1"/>
  <c r="T3" i="11"/>
  <c r="M42" i="12"/>
  <c r="J43" i="12"/>
  <c r="O41" i="12"/>
  <c r="L2" i="12"/>
  <c r="N18" i="12"/>
  <c r="N41" i="12"/>
  <c r="J2" i="12"/>
  <c r="L44" i="12"/>
  <c r="L10" i="12"/>
  <c r="L65" i="12"/>
  <c r="O42" i="12"/>
  <c r="O44" i="12"/>
  <c r="N44" i="12"/>
  <c r="N68" i="12"/>
  <c r="L43" i="12"/>
  <c r="L67" i="12"/>
  <c r="J42" i="12"/>
  <c r="J66" i="12"/>
  <c r="J65" i="12"/>
  <c r="N11" i="12"/>
  <c r="J9" i="12"/>
  <c r="J5" i="12"/>
  <c r="K43" i="12"/>
  <c r="K67" i="12"/>
  <c r="N43" i="12"/>
  <c r="N67" i="12"/>
  <c r="K44" i="12"/>
  <c r="K68" i="12"/>
  <c r="J44" i="12"/>
  <c r="J68" i="12"/>
  <c r="L42" i="12"/>
  <c r="L66" i="12"/>
  <c r="N42" i="12"/>
  <c r="N66" i="12"/>
  <c r="O43" i="12"/>
  <c r="O67" i="12"/>
  <c r="M65" i="12"/>
  <c r="R44" i="11"/>
  <c r="S44" i="11"/>
  <c r="S68" i="11"/>
  <c r="R43" i="11"/>
  <c r="S43" i="11"/>
  <c r="S67" i="11"/>
  <c r="T43" i="11"/>
  <c r="T67" i="11"/>
  <c r="U44" i="11"/>
  <c r="U68" i="11"/>
  <c r="Q44" i="11"/>
  <c r="Q68" i="11"/>
  <c r="V43" i="11"/>
  <c r="V67" i="11"/>
  <c r="L90" i="6"/>
  <c r="D90" i="10"/>
  <c r="B90" i="10"/>
  <c r="J90" i="6"/>
  <c r="O90" i="6"/>
  <c r="G90" i="10"/>
  <c r="N90" i="6"/>
  <c r="F90" i="10"/>
  <c r="K42" i="12"/>
  <c r="K66" i="12"/>
  <c r="V54" i="11"/>
  <c r="S39" i="11"/>
  <c r="S23" i="11"/>
  <c r="U45" i="11"/>
  <c r="T46" i="11"/>
  <c r="U38" i="11"/>
  <c r="U53" i="11"/>
  <c r="R42" i="11"/>
  <c r="S42" i="11"/>
  <c r="S66" i="11"/>
  <c r="T42" i="11"/>
  <c r="T66" i="11"/>
  <c r="U42" i="11"/>
  <c r="U66" i="11"/>
  <c r="S54" i="11"/>
  <c r="T54" i="11"/>
  <c r="S13" i="11"/>
  <c r="U54" i="11"/>
  <c r="U22" i="11"/>
  <c r="V30" i="11"/>
  <c r="Q9" i="11"/>
  <c r="Q54" i="11"/>
  <c r="S9" i="11"/>
  <c r="Q49" i="11"/>
  <c r="S53" i="11"/>
  <c r="Q50" i="11"/>
  <c r="S14" i="11"/>
  <c r="Q33" i="11"/>
  <c r="Q3" i="11"/>
  <c r="S22" i="11"/>
  <c r="Q25" i="11"/>
  <c r="Q24" i="11"/>
  <c r="Q29" i="11"/>
  <c r="Q11" i="11"/>
  <c r="U21" i="11"/>
  <c r="Q23" i="11"/>
  <c r="S36" i="11"/>
  <c r="S11" i="11"/>
  <c r="Q31" i="11"/>
  <c r="T36" i="11"/>
  <c r="Q42" i="11"/>
  <c r="R6" i="11"/>
  <c r="Q32" i="11"/>
  <c r="K2" i="12"/>
  <c r="T55" i="11"/>
  <c r="S15" i="11"/>
  <c r="T7" i="11"/>
  <c r="Q59" i="11"/>
  <c r="K65" i="12"/>
  <c r="T50" i="11"/>
  <c r="T40" i="11"/>
  <c r="Q38" i="11"/>
  <c r="T44" i="11"/>
  <c r="U51" i="11"/>
  <c r="U43" i="11"/>
  <c r="K49" i="12"/>
  <c r="R35" i="11"/>
  <c r="S32" i="11"/>
  <c r="T27" i="11"/>
  <c r="V60" i="11"/>
  <c r="V44" i="11"/>
  <c r="R56" i="11"/>
  <c r="S59" i="11"/>
  <c r="U36" i="11"/>
  <c r="Q7" i="11"/>
  <c r="U12" i="11"/>
  <c r="T59" i="11"/>
  <c r="Q41" i="11"/>
  <c r="Q51" i="11"/>
  <c r="R45" i="11"/>
  <c r="Q43" i="11"/>
  <c r="Q35" i="11"/>
  <c r="Q13" i="11"/>
  <c r="Q36" i="11"/>
  <c r="S33" i="11"/>
  <c r="U18" i="11"/>
  <c r="S25" i="11"/>
  <c r="T17" i="11"/>
  <c r="U34" i="11"/>
  <c r="Q10" i="11"/>
  <c r="T33" i="11"/>
  <c r="Q34" i="11"/>
  <c r="Q5" i="11"/>
  <c r="R8" i="11"/>
  <c r="Q27" i="11"/>
  <c r="S16" i="11"/>
  <c r="Q58" i="11"/>
  <c r="Q60" i="11"/>
  <c r="Q18" i="11"/>
  <c r="R54" i="11"/>
  <c r="R48" i="11"/>
  <c r="Q46" i="11"/>
  <c r="Q53" i="11"/>
  <c r="R49" i="11"/>
  <c r="R31" i="11"/>
  <c r="T31" i="11"/>
  <c r="Q26" i="11"/>
  <c r="R38" i="11"/>
  <c r="Q65" i="11"/>
  <c r="A89" i="11"/>
  <c r="P65" i="11" s="1"/>
  <c r="W30" i="11" s="1"/>
  <c r="U61" i="11"/>
  <c r="V61" i="11"/>
  <c r="R1" i="11"/>
  <c r="Y1" i="11" s="1"/>
  <c r="Q63" i="11"/>
  <c r="Q55" i="11"/>
  <c r="Q22" i="11"/>
  <c r="V37" i="11"/>
  <c r="Q89" i="1"/>
  <c r="D89" i="10"/>
  <c r="V65" i="11"/>
  <c r="V58" i="11"/>
  <c r="V42" i="11"/>
  <c r="V10" i="11"/>
  <c r="V2" i="11"/>
  <c r="Q64" i="11"/>
  <c r="I89" i="1"/>
  <c r="U65" i="11"/>
  <c r="U2" i="11"/>
  <c r="V1" i="11"/>
  <c r="AC1" i="11" s="1"/>
  <c r="T2" i="11"/>
  <c r="B89" i="9"/>
  <c r="T65" i="11"/>
  <c r="S50" i="11"/>
  <c r="T63" i="11"/>
  <c r="V64" i="11"/>
  <c r="U1" i="11"/>
  <c r="AB1" i="11" s="1"/>
  <c r="S2" i="11"/>
  <c r="S65" i="11"/>
  <c r="A89" i="12"/>
  <c r="I65" i="12" s="1"/>
  <c r="T62" i="11"/>
  <c r="V63" i="11"/>
  <c r="A89" i="9"/>
  <c r="A89" i="6"/>
  <c r="A89" i="13" s="1"/>
  <c r="I89" i="13" s="1"/>
  <c r="Q89" i="13" s="1"/>
  <c r="R34" i="11"/>
  <c r="R2" i="11"/>
  <c r="S58" i="11"/>
  <c r="T53" i="11"/>
  <c r="T37" i="11"/>
  <c r="T21" i="11"/>
  <c r="V14" i="11"/>
  <c r="J61" i="12"/>
  <c r="O2" i="12"/>
  <c r="J64" i="12"/>
  <c r="N2" i="12"/>
  <c r="O63" i="12"/>
  <c r="K61" i="12"/>
  <c r="O59" i="12"/>
  <c r="J40" i="12"/>
  <c r="L61" i="12"/>
  <c r="K37" i="12"/>
  <c r="J60" i="12"/>
  <c r="O39" i="12"/>
  <c r="K12" i="12"/>
  <c r="S56" i="11"/>
  <c r="S40" i="11"/>
  <c r="S64" i="11"/>
  <c r="Q40" i="11"/>
  <c r="Q56" i="11"/>
  <c r="T16" i="11"/>
  <c r="T56" i="11"/>
  <c r="S38" i="11"/>
  <c r="S62" i="11"/>
  <c r="U63" i="11"/>
  <c r="U39" i="11"/>
  <c r="V38" i="11"/>
  <c r="V62" i="11"/>
  <c r="Q39" i="11"/>
  <c r="S52" i="11"/>
  <c r="U52" i="11"/>
  <c r="Q61" i="11"/>
  <c r="Q37" i="11"/>
  <c r="V50" i="11"/>
  <c r="T45" i="11"/>
  <c r="V34" i="11"/>
  <c r="T29" i="11"/>
  <c r="V18" i="11"/>
  <c r="T13" i="11"/>
  <c r="V56" i="11"/>
  <c r="T39" i="11"/>
  <c r="S61" i="11"/>
  <c r="S37" i="11"/>
  <c r="U62" i="11"/>
  <c r="T52" i="11"/>
  <c r="V40" i="11"/>
  <c r="U37" i="11"/>
  <c r="T61" i="11"/>
  <c r="U64" i="11"/>
  <c r="S63" i="11"/>
  <c r="Q62" i="11"/>
  <c r="T64" i="11"/>
  <c r="K19" i="12"/>
  <c r="M20" i="12"/>
  <c r="O21" i="12"/>
  <c r="K23" i="12"/>
  <c r="M24" i="12"/>
  <c r="K27" i="12"/>
  <c r="M28" i="12"/>
  <c r="O29" i="12"/>
  <c r="K31" i="12"/>
  <c r="M32" i="12"/>
  <c r="K35" i="12"/>
  <c r="M36" i="12"/>
  <c r="O37" i="12"/>
  <c r="K39" i="12"/>
  <c r="M40" i="12"/>
  <c r="T18" i="11"/>
  <c r="V19" i="11"/>
  <c r="R21" i="11"/>
  <c r="T22" i="11"/>
  <c r="V23" i="11"/>
  <c r="T26" i="11"/>
  <c r="V27" i="11"/>
  <c r="R29" i="11"/>
  <c r="V31" i="11"/>
  <c r="T34" i="11"/>
  <c r="V35" i="11"/>
  <c r="R37" i="11"/>
  <c r="T38" i="11"/>
  <c r="V39" i="11"/>
  <c r="M135" i="12" l="1"/>
  <c r="M137" i="12" s="1"/>
  <c r="U135" i="11"/>
  <c r="U137" i="11" s="1"/>
  <c r="Q135" i="11"/>
  <c r="Q137" i="11" s="1"/>
  <c r="C83" i="13"/>
  <c r="Y84" i="5"/>
  <c r="K82" i="13"/>
  <c r="C82" i="11"/>
  <c r="S82" i="13"/>
  <c r="C82" i="1"/>
  <c r="W83" i="5"/>
  <c r="J81" i="11"/>
  <c r="R57" i="11"/>
  <c r="X83" i="5"/>
  <c r="C82" i="6"/>
  <c r="L135" i="12"/>
  <c r="L137" i="12" s="1"/>
  <c r="J135" i="12"/>
  <c r="J137" i="12" s="1"/>
  <c r="O135" i="12"/>
  <c r="O137" i="12" s="1"/>
  <c r="K135" i="12"/>
  <c r="K137" i="12" s="1"/>
  <c r="N135" i="12"/>
  <c r="N137" i="12" s="1"/>
  <c r="V135" i="11"/>
  <c r="V137" i="11" s="1"/>
  <c r="I90" i="10"/>
  <c r="I91" i="10"/>
  <c r="K90" i="10"/>
  <c r="K91" i="10"/>
  <c r="N90" i="10"/>
  <c r="N91" i="10"/>
  <c r="M90" i="10"/>
  <c r="M91" i="10"/>
  <c r="I90" i="9"/>
  <c r="P65" i="9"/>
  <c r="X29" i="9"/>
  <c r="S135" i="11"/>
  <c r="S137" i="11" s="1"/>
  <c r="U6" i="11"/>
  <c r="Q30" i="11"/>
  <c r="T30" i="11"/>
  <c r="V6" i="11"/>
  <c r="Q6" i="11"/>
  <c r="S6" i="11"/>
  <c r="U30" i="11"/>
  <c r="S30" i="11"/>
  <c r="T6" i="11"/>
  <c r="Q4" i="11"/>
  <c r="V4" i="11"/>
  <c r="I89" i="6"/>
  <c r="Q89" i="6" s="1"/>
  <c r="U4" i="11"/>
  <c r="T4" i="11"/>
  <c r="Q28" i="11"/>
  <c r="V28" i="11"/>
  <c r="U28" i="11"/>
  <c r="V52" i="11"/>
  <c r="Q52" i="11"/>
  <c r="T28" i="11"/>
  <c r="S28" i="11"/>
  <c r="S4" i="11"/>
  <c r="D3" i="6"/>
  <c r="D3" i="10" s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AB6" i="6" s="1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AB5" i="6" s="1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AB4" i="6" s="1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5" i="10" s="1"/>
  <c r="D86" i="6"/>
  <c r="D2" i="6"/>
  <c r="V136" i="10"/>
  <c r="U136" i="10"/>
  <c r="T136" i="10"/>
  <c r="S136" i="10"/>
  <c r="R136" i="10"/>
  <c r="Q136" i="10"/>
  <c r="A88" i="10"/>
  <c r="X28" i="10" s="1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X6" i="10" s="1"/>
  <c r="A65" i="10"/>
  <c r="P64" i="10"/>
  <c r="A64" i="10"/>
  <c r="A63" i="10"/>
  <c r="A62" i="10"/>
  <c r="X2" i="10" s="1"/>
  <c r="A61" i="10"/>
  <c r="P37" i="10" s="1"/>
  <c r="A60" i="10"/>
  <c r="P36" i="10" s="1"/>
  <c r="A59" i="10"/>
  <c r="P35" i="10" s="1"/>
  <c r="A58" i="10"/>
  <c r="P34" i="10" s="1"/>
  <c r="A57" i="10"/>
  <c r="P33" i="10" s="1"/>
  <c r="A56" i="10"/>
  <c r="P32" i="10" s="1"/>
  <c r="A55" i="10"/>
  <c r="P31" i="10" s="1"/>
  <c r="A54" i="10"/>
  <c r="P30" i="10" s="1"/>
  <c r="A53" i="10"/>
  <c r="P29" i="10" s="1"/>
  <c r="A52" i="10"/>
  <c r="A51" i="10"/>
  <c r="P27" i="10" s="1"/>
  <c r="A50" i="10"/>
  <c r="P26" i="10" s="1"/>
  <c r="A49" i="10"/>
  <c r="P25" i="10" s="1"/>
  <c r="A48" i="10"/>
  <c r="P24" i="10" s="1"/>
  <c r="A47" i="10"/>
  <c r="P23" i="10" s="1"/>
  <c r="A46" i="10"/>
  <c r="P22" i="10" s="1"/>
  <c r="A45" i="10"/>
  <c r="P21" i="10" s="1"/>
  <c r="A44" i="10"/>
  <c r="P20" i="10" s="1"/>
  <c r="A43" i="10"/>
  <c r="P19" i="10" s="1"/>
  <c r="A42" i="10"/>
  <c r="P18" i="10" s="1"/>
  <c r="A41" i="10"/>
  <c r="P17" i="10" s="1"/>
  <c r="A40" i="10"/>
  <c r="P16" i="10" s="1"/>
  <c r="A39" i="10"/>
  <c r="P15" i="10" s="1"/>
  <c r="P38" i="10"/>
  <c r="A38" i="10"/>
  <c r="P14" i="10" s="1"/>
  <c r="A37" i="10"/>
  <c r="P13" i="10" s="1"/>
  <c r="A36" i="10"/>
  <c r="P12" i="10" s="1"/>
  <c r="A35" i="10"/>
  <c r="P11" i="10" s="1"/>
  <c r="A34" i="10"/>
  <c r="P10" i="10" s="1"/>
  <c r="A33" i="10"/>
  <c r="P9" i="10" s="1"/>
  <c r="A32" i="10"/>
  <c r="P8" i="10" s="1"/>
  <c r="A31" i="10"/>
  <c r="P7" i="10" s="1"/>
  <c r="A30" i="10"/>
  <c r="P6" i="10" s="1"/>
  <c r="A29" i="10"/>
  <c r="P5" i="10" s="1"/>
  <c r="P28" i="10"/>
  <c r="A28" i="10"/>
  <c r="P4" i="10" s="1"/>
  <c r="A27" i="10"/>
  <c r="P3" i="10" s="1"/>
  <c r="A26" i="10"/>
  <c r="P2" i="10" s="1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E3" i="10"/>
  <c r="E4" i="10"/>
  <c r="E7" i="10"/>
  <c r="E8" i="10"/>
  <c r="E9" i="10"/>
  <c r="E10" i="10"/>
  <c r="E11" i="10"/>
  <c r="E12" i="10"/>
  <c r="E13" i="10"/>
  <c r="E14" i="10"/>
  <c r="E15" i="10"/>
  <c r="E16" i="10"/>
  <c r="E17" i="10"/>
  <c r="E19" i="10"/>
  <c r="E20" i="10"/>
  <c r="E21" i="10"/>
  <c r="E22" i="10"/>
  <c r="E23" i="10"/>
  <c r="E24" i="10"/>
  <c r="E25" i="10"/>
  <c r="E27" i="10"/>
  <c r="E28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1" i="10"/>
  <c r="E52" i="10"/>
  <c r="E55" i="10"/>
  <c r="E56" i="10"/>
  <c r="E57" i="10"/>
  <c r="E59" i="10"/>
  <c r="E60" i="10"/>
  <c r="E61" i="10"/>
  <c r="E62" i="10"/>
  <c r="E63" i="10"/>
  <c r="E64" i="10"/>
  <c r="E65" i="10"/>
  <c r="E67" i="10"/>
  <c r="E68" i="10"/>
  <c r="E69" i="10"/>
  <c r="E70" i="10"/>
  <c r="E71" i="10"/>
  <c r="E72" i="10"/>
  <c r="E73" i="10"/>
  <c r="E75" i="10"/>
  <c r="T75" i="10" s="1"/>
  <c r="E76" i="10"/>
  <c r="T76" i="10" s="1"/>
  <c r="E77" i="10"/>
  <c r="T77" i="10" s="1"/>
  <c r="E78" i="10"/>
  <c r="T78" i="10" s="1"/>
  <c r="E79" i="10"/>
  <c r="T79" i="10" s="1"/>
  <c r="E81" i="10"/>
  <c r="E83" i="10"/>
  <c r="E84" i="10"/>
  <c r="E85" i="10"/>
  <c r="E86" i="10"/>
  <c r="E87" i="10"/>
  <c r="E1" i="10"/>
  <c r="F3" i="6"/>
  <c r="F3" i="10" s="1"/>
  <c r="F4" i="6"/>
  <c r="F4" i="10" s="1"/>
  <c r="F5" i="6"/>
  <c r="F6" i="6"/>
  <c r="F7" i="6"/>
  <c r="F7" i="10" s="1"/>
  <c r="F8" i="6"/>
  <c r="F8" i="10" s="1"/>
  <c r="F9" i="6"/>
  <c r="F9" i="10" s="1"/>
  <c r="F10" i="6"/>
  <c r="F10" i="10" s="1"/>
  <c r="F11" i="6"/>
  <c r="F11" i="10" s="1"/>
  <c r="F12" i="6"/>
  <c r="F12" i="10" s="1"/>
  <c r="F13" i="6"/>
  <c r="F13" i="10" s="1"/>
  <c r="F14" i="6"/>
  <c r="F15" i="6"/>
  <c r="F15" i="10" s="1"/>
  <c r="F16" i="6"/>
  <c r="F16" i="10" s="1"/>
  <c r="F17" i="6"/>
  <c r="F18" i="6"/>
  <c r="F18" i="10" s="1"/>
  <c r="F19" i="6"/>
  <c r="F19" i="10" s="1"/>
  <c r="F20" i="6"/>
  <c r="F20" i="10" s="1"/>
  <c r="F21" i="6"/>
  <c r="F21" i="10" s="1"/>
  <c r="F22" i="6"/>
  <c r="F22" i="10" s="1"/>
  <c r="F23" i="6"/>
  <c r="F23" i="10" s="1"/>
  <c r="F24" i="6"/>
  <c r="F24" i="10" s="1"/>
  <c r="F25" i="6"/>
  <c r="F25" i="10" s="1"/>
  <c r="F26" i="6"/>
  <c r="F26" i="10" s="1"/>
  <c r="F27" i="6"/>
  <c r="F27" i="10" s="1"/>
  <c r="F28" i="6"/>
  <c r="F28" i="10" s="1"/>
  <c r="F29" i="6"/>
  <c r="F30" i="6"/>
  <c r="F31" i="6"/>
  <c r="F31" i="10" s="1"/>
  <c r="F32" i="6"/>
  <c r="F32" i="10" s="1"/>
  <c r="F33" i="6"/>
  <c r="F33" i="10" s="1"/>
  <c r="F34" i="6"/>
  <c r="F34" i="10" s="1"/>
  <c r="F35" i="6"/>
  <c r="F35" i="10" s="1"/>
  <c r="F36" i="6"/>
  <c r="F36" i="10" s="1"/>
  <c r="F37" i="6"/>
  <c r="F37" i="10" s="1"/>
  <c r="F38" i="6"/>
  <c r="F39" i="6"/>
  <c r="F39" i="10" s="1"/>
  <c r="F40" i="6"/>
  <c r="F40" i="10" s="1"/>
  <c r="F41" i="6"/>
  <c r="F42" i="6"/>
  <c r="F42" i="10" s="1"/>
  <c r="F43" i="6"/>
  <c r="F43" i="10" s="1"/>
  <c r="F44" i="6"/>
  <c r="F44" i="10" s="1"/>
  <c r="F45" i="6"/>
  <c r="F45" i="10" s="1"/>
  <c r="F46" i="6"/>
  <c r="F46" i="10" s="1"/>
  <c r="F47" i="6"/>
  <c r="F47" i="10" s="1"/>
  <c r="F48" i="6"/>
  <c r="F48" i="10" s="1"/>
  <c r="F49" i="6"/>
  <c r="F49" i="10" s="1"/>
  <c r="F50" i="6"/>
  <c r="F50" i="10" s="1"/>
  <c r="F51" i="6"/>
  <c r="F51" i="10" s="1"/>
  <c r="F52" i="6"/>
  <c r="F52" i="10" s="1"/>
  <c r="F53" i="6"/>
  <c r="F54" i="6"/>
  <c r="F55" i="6"/>
  <c r="F55" i="10" s="1"/>
  <c r="F56" i="6"/>
  <c r="F56" i="10" s="1"/>
  <c r="F57" i="6"/>
  <c r="F57" i="10" s="1"/>
  <c r="F58" i="6"/>
  <c r="F58" i="10" s="1"/>
  <c r="F59" i="6"/>
  <c r="F59" i="10" s="1"/>
  <c r="F60" i="6"/>
  <c r="F60" i="10" s="1"/>
  <c r="F61" i="6"/>
  <c r="F61" i="10" s="1"/>
  <c r="F62" i="6"/>
  <c r="F63" i="6"/>
  <c r="F63" i="10" s="1"/>
  <c r="F64" i="6"/>
  <c r="F64" i="10" s="1"/>
  <c r="F65" i="6"/>
  <c r="F66" i="6"/>
  <c r="F66" i="10" s="1"/>
  <c r="F67" i="6"/>
  <c r="F67" i="10" s="1"/>
  <c r="F68" i="6"/>
  <c r="F68" i="10" s="1"/>
  <c r="F69" i="6"/>
  <c r="F69" i="10" s="1"/>
  <c r="F70" i="6"/>
  <c r="F70" i="10" s="1"/>
  <c r="F71" i="6"/>
  <c r="F71" i="10" s="1"/>
  <c r="F72" i="6"/>
  <c r="F72" i="10" s="1"/>
  <c r="F73" i="6"/>
  <c r="F73" i="10" s="1"/>
  <c r="F74" i="6"/>
  <c r="F74" i="10" s="1"/>
  <c r="U74" i="10" s="1"/>
  <c r="F75" i="6"/>
  <c r="F75" i="10" s="1"/>
  <c r="U75" i="10" s="1"/>
  <c r="F76" i="6"/>
  <c r="F76" i="10" s="1"/>
  <c r="U76" i="10" s="1"/>
  <c r="F77" i="6"/>
  <c r="F77" i="10" s="1"/>
  <c r="U77" i="10" s="1"/>
  <c r="F78" i="6"/>
  <c r="F78" i="10" s="1"/>
  <c r="F79" i="6"/>
  <c r="F79" i="10" s="1"/>
  <c r="F80" i="6"/>
  <c r="F81" i="6"/>
  <c r="F81" i="10" s="1"/>
  <c r="F82" i="6"/>
  <c r="F83" i="6"/>
  <c r="F83" i="10" s="1"/>
  <c r="F84" i="6"/>
  <c r="F84" i="10" s="1"/>
  <c r="F85" i="6"/>
  <c r="F85" i="10" s="1"/>
  <c r="F86" i="6"/>
  <c r="F86" i="10" s="1"/>
  <c r="F87" i="10"/>
  <c r="F88" i="6"/>
  <c r="F2" i="6"/>
  <c r="F1" i="10"/>
  <c r="G3" i="6"/>
  <c r="G3" i="10" s="1"/>
  <c r="G4" i="6"/>
  <c r="G4" i="10" s="1"/>
  <c r="G6" i="6"/>
  <c r="G7" i="6"/>
  <c r="G7" i="10" s="1"/>
  <c r="G8" i="6"/>
  <c r="G8" i="10" s="1"/>
  <c r="N8" i="10" s="1"/>
  <c r="G9" i="6"/>
  <c r="G9" i="10" s="1"/>
  <c r="G10" i="6"/>
  <c r="G11" i="6"/>
  <c r="G11" i="10" s="1"/>
  <c r="G12" i="6"/>
  <c r="G12" i="10" s="1"/>
  <c r="G13" i="6"/>
  <c r="G13" i="10" s="1"/>
  <c r="G14" i="6"/>
  <c r="G15" i="6"/>
  <c r="G15" i="10" s="1"/>
  <c r="G16" i="6"/>
  <c r="G16" i="10" s="1"/>
  <c r="N16" i="10" s="1"/>
  <c r="G17" i="6"/>
  <c r="G18" i="6"/>
  <c r="G18" i="10" s="1"/>
  <c r="G19" i="6"/>
  <c r="G19" i="10" s="1"/>
  <c r="G20" i="6"/>
  <c r="G20" i="10" s="1"/>
  <c r="G21" i="6"/>
  <c r="G21" i="10" s="1"/>
  <c r="G22" i="6"/>
  <c r="G22" i="10" s="1"/>
  <c r="G23" i="6"/>
  <c r="G23" i="10" s="1"/>
  <c r="G24" i="6"/>
  <c r="G24" i="10" s="1"/>
  <c r="N24" i="10" s="1"/>
  <c r="G25" i="6"/>
  <c r="G25" i="10" s="1"/>
  <c r="G26" i="6"/>
  <c r="G26" i="10" s="1"/>
  <c r="G27" i="6"/>
  <c r="G27" i="10" s="1"/>
  <c r="G28" i="6"/>
  <c r="G28" i="10" s="1"/>
  <c r="G29" i="6"/>
  <c r="G30" i="6"/>
  <c r="G31" i="6"/>
  <c r="G31" i="10" s="1"/>
  <c r="G32" i="6"/>
  <c r="G32" i="10" s="1"/>
  <c r="G33" i="6"/>
  <c r="G33" i="10" s="1"/>
  <c r="G34" i="6"/>
  <c r="G34" i="10" s="1"/>
  <c r="G35" i="6"/>
  <c r="G35" i="10" s="1"/>
  <c r="G36" i="6"/>
  <c r="G36" i="10" s="1"/>
  <c r="G37" i="6"/>
  <c r="G37" i="10" s="1"/>
  <c r="G38" i="6"/>
  <c r="G39" i="6"/>
  <c r="G39" i="10" s="1"/>
  <c r="G40" i="6"/>
  <c r="G40" i="10" s="1"/>
  <c r="G41" i="6"/>
  <c r="G42" i="6"/>
  <c r="G43" i="6"/>
  <c r="G43" i="10" s="1"/>
  <c r="G44" i="6"/>
  <c r="G44" i="10" s="1"/>
  <c r="G45" i="6"/>
  <c r="G45" i="10" s="1"/>
  <c r="G46" i="6"/>
  <c r="G46" i="10" s="1"/>
  <c r="G47" i="6"/>
  <c r="G47" i="10" s="1"/>
  <c r="G48" i="6"/>
  <c r="G48" i="10" s="1"/>
  <c r="G49" i="6"/>
  <c r="G49" i="10" s="1"/>
  <c r="G50" i="6"/>
  <c r="G50" i="10" s="1"/>
  <c r="G51" i="6"/>
  <c r="G51" i="10" s="1"/>
  <c r="G52" i="6"/>
  <c r="G52" i="10" s="1"/>
  <c r="G53" i="6"/>
  <c r="G54" i="6"/>
  <c r="G55" i="6"/>
  <c r="G55" i="10" s="1"/>
  <c r="G56" i="6"/>
  <c r="G56" i="10" s="1"/>
  <c r="G57" i="6"/>
  <c r="G57" i="10" s="1"/>
  <c r="G58" i="6"/>
  <c r="G58" i="10" s="1"/>
  <c r="G59" i="6"/>
  <c r="G59" i="10" s="1"/>
  <c r="G60" i="6"/>
  <c r="G60" i="10" s="1"/>
  <c r="G61" i="6"/>
  <c r="G61" i="10" s="1"/>
  <c r="G62" i="6"/>
  <c r="G63" i="6"/>
  <c r="G63" i="10" s="1"/>
  <c r="G64" i="6"/>
  <c r="G64" i="10" s="1"/>
  <c r="N64" i="10" s="1"/>
  <c r="G65" i="6"/>
  <c r="G66" i="6"/>
  <c r="G66" i="10" s="1"/>
  <c r="G67" i="6"/>
  <c r="G67" i="10" s="1"/>
  <c r="G68" i="6"/>
  <c r="G68" i="10" s="1"/>
  <c r="G69" i="6"/>
  <c r="G69" i="10" s="1"/>
  <c r="G70" i="6"/>
  <c r="G70" i="10" s="1"/>
  <c r="G71" i="6"/>
  <c r="G71" i="10" s="1"/>
  <c r="G72" i="6"/>
  <c r="G72" i="10" s="1"/>
  <c r="N72" i="10" s="1"/>
  <c r="G73" i="6"/>
  <c r="G73" i="10" s="1"/>
  <c r="G74" i="6"/>
  <c r="G74" i="10" s="1"/>
  <c r="V74" i="10" s="1"/>
  <c r="G75" i="6"/>
  <c r="G75" i="10" s="1"/>
  <c r="V75" i="10" s="1"/>
  <c r="G76" i="6"/>
  <c r="G76" i="10" s="1"/>
  <c r="V76" i="10" s="1"/>
  <c r="G77" i="6"/>
  <c r="G77" i="10" s="1"/>
  <c r="G78" i="6"/>
  <c r="G78" i="10" s="1"/>
  <c r="G79" i="6"/>
  <c r="G79" i="10" s="1"/>
  <c r="G80" i="6"/>
  <c r="G81" i="6"/>
  <c r="G81" i="10" s="1"/>
  <c r="G82" i="6"/>
  <c r="G82" i="10" s="1"/>
  <c r="G83" i="6"/>
  <c r="G83" i="10" s="1"/>
  <c r="G84" i="6"/>
  <c r="G84" i="10" s="1"/>
  <c r="G85" i="6"/>
  <c r="G85" i="10" s="1"/>
  <c r="G86" i="6"/>
  <c r="G86" i="10" s="1"/>
  <c r="G87" i="10"/>
  <c r="G88" i="6"/>
  <c r="G2" i="6"/>
  <c r="G1" i="6"/>
  <c r="G1" i="10" s="1"/>
  <c r="C3" i="10"/>
  <c r="C4" i="10"/>
  <c r="C5" i="10"/>
  <c r="C6" i="10"/>
  <c r="C7" i="10"/>
  <c r="C9" i="10"/>
  <c r="C10" i="10"/>
  <c r="C11" i="10"/>
  <c r="C12" i="10"/>
  <c r="C13" i="10"/>
  <c r="C14" i="10"/>
  <c r="C15" i="10"/>
  <c r="C16" i="10"/>
  <c r="C17" i="10"/>
  <c r="J17" i="10" s="1"/>
  <c r="C18" i="10"/>
  <c r="C19" i="10"/>
  <c r="C20" i="10"/>
  <c r="C21" i="10"/>
  <c r="C22" i="10"/>
  <c r="C23" i="10"/>
  <c r="C25" i="10"/>
  <c r="C26" i="10"/>
  <c r="J26" i="10" s="1"/>
  <c r="C27" i="10"/>
  <c r="C28" i="10"/>
  <c r="C29" i="10"/>
  <c r="C30" i="10"/>
  <c r="C31" i="10"/>
  <c r="C33" i="10"/>
  <c r="C34" i="10"/>
  <c r="C35" i="10"/>
  <c r="J35" i="10" s="1"/>
  <c r="C36" i="10"/>
  <c r="C37" i="10"/>
  <c r="C38" i="10"/>
  <c r="C39" i="10"/>
  <c r="C40" i="10"/>
  <c r="C41" i="10"/>
  <c r="C42" i="10"/>
  <c r="C43" i="10"/>
  <c r="J43" i="10" s="1"/>
  <c r="C44" i="10"/>
  <c r="C45" i="10"/>
  <c r="C46" i="10"/>
  <c r="C47" i="10"/>
  <c r="C48" i="10"/>
  <c r="C49" i="10"/>
  <c r="C50" i="10"/>
  <c r="C51" i="10"/>
  <c r="J51" i="10" s="1"/>
  <c r="C52" i="10"/>
  <c r="C53" i="10"/>
  <c r="C54" i="10"/>
  <c r="C55" i="10"/>
  <c r="C57" i="10"/>
  <c r="C58" i="10"/>
  <c r="C59" i="10"/>
  <c r="C60" i="10"/>
  <c r="J60" i="10" s="1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R77" i="10" s="1"/>
  <c r="C78" i="10"/>
  <c r="C79" i="10"/>
  <c r="C81" i="10"/>
  <c r="C82" i="10"/>
  <c r="B3" i="6"/>
  <c r="B3" i="10" s="1"/>
  <c r="B4" i="6"/>
  <c r="B4" i="10" s="1"/>
  <c r="B5" i="6"/>
  <c r="B6" i="6"/>
  <c r="B7" i="6"/>
  <c r="B7" i="10" s="1"/>
  <c r="B8" i="6"/>
  <c r="B8" i="10" s="1"/>
  <c r="B9" i="6"/>
  <c r="B9" i="10" s="1"/>
  <c r="B10" i="6"/>
  <c r="B10" i="10" s="1"/>
  <c r="B11" i="6"/>
  <c r="B11" i="10" s="1"/>
  <c r="B12" i="6"/>
  <c r="B12" i="10" s="1"/>
  <c r="B13" i="6"/>
  <c r="B13" i="10" s="1"/>
  <c r="B14" i="6"/>
  <c r="B15" i="6"/>
  <c r="B15" i="10" s="1"/>
  <c r="B16" i="6"/>
  <c r="B16" i="10" s="1"/>
  <c r="B17" i="6"/>
  <c r="B18" i="6"/>
  <c r="B19" i="6"/>
  <c r="B19" i="10" s="1"/>
  <c r="B20" i="6"/>
  <c r="B20" i="10" s="1"/>
  <c r="B21" i="6"/>
  <c r="B21" i="10" s="1"/>
  <c r="B22" i="6"/>
  <c r="B22" i="10" s="1"/>
  <c r="B23" i="6"/>
  <c r="B23" i="10" s="1"/>
  <c r="B24" i="6"/>
  <c r="B24" i="10" s="1"/>
  <c r="B25" i="6"/>
  <c r="B25" i="10" s="1"/>
  <c r="B26" i="6"/>
  <c r="B27" i="6"/>
  <c r="B27" i="10" s="1"/>
  <c r="B28" i="6"/>
  <c r="B28" i="10" s="1"/>
  <c r="B29" i="6"/>
  <c r="B30" i="6"/>
  <c r="B31" i="6"/>
  <c r="B31" i="10" s="1"/>
  <c r="B32" i="6"/>
  <c r="B32" i="10" s="1"/>
  <c r="B33" i="6"/>
  <c r="B33" i="10" s="1"/>
  <c r="B34" i="6"/>
  <c r="B35" i="6"/>
  <c r="B35" i="10" s="1"/>
  <c r="B36" i="6"/>
  <c r="B36" i="10" s="1"/>
  <c r="B37" i="6"/>
  <c r="B37" i="10" s="1"/>
  <c r="B38" i="6"/>
  <c r="B39" i="6"/>
  <c r="B39" i="10" s="1"/>
  <c r="B40" i="6"/>
  <c r="B40" i="10" s="1"/>
  <c r="B41" i="6"/>
  <c r="B42" i="6"/>
  <c r="B43" i="6"/>
  <c r="B43" i="10" s="1"/>
  <c r="B44" i="6"/>
  <c r="B44" i="10" s="1"/>
  <c r="B45" i="6"/>
  <c r="B45" i="10" s="1"/>
  <c r="B46" i="6"/>
  <c r="B46" i="10" s="1"/>
  <c r="B47" i="6"/>
  <c r="B47" i="10" s="1"/>
  <c r="B48" i="6"/>
  <c r="B48" i="10" s="1"/>
  <c r="B49" i="6"/>
  <c r="B49" i="10" s="1"/>
  <c r="B50" i="6"/>
  <c r="B50" i="10" s="1"/>
  <c r="B51" i="6"/>
  <c r="B51" i="10" s="1"/>
  <c r="B52" i="6"/>
  <c r="B52" i="10" s="1"/>
  <c r="B53" i="6"/>
  <c r="B54" i="6"/>
  <c r="B55" i="6"/>
  <c r="B55" i="10" s="1"/>
  <c r="B56" i="6"/>
  <c r="B56" i="10" s="1"/>
  <c r="B57" i="6"/>
  <c r="B57" i="10" s="1"/>
  <c r="B58" i="6"/>
  <c r="B58" i="10" s="1"/>
  <c r="B59" i="6"/>
  <c r="B59" i="10" s="1"/>
  <c r="B60" i="6"/>
  <c r="B60" i="10" s="1"/>
  <c r="B61" i="6"/>
  <c r="B61" i="10" s="1"/>
  <c r="B62" i="6"/>
  <c r="B63" i="6"/>
  <c r="B63" i="10" s="1"/>
  <c r="B64" i="6"/>
  <c r="B64" i="10" s="1"/>
  <c r="B65" i="6"/>
  <c r="B66" i="6"/>
  <c r="B66" i="10" s="1"/>
  <c r="B67" i="6"/>
  <c r="B67" i="10" s="1"/>
  <c r="B68" i="6"/>
  <c r="B68" i="10" s="1"/>
  <c r="B69" i="6"/>
  <c r="B69" i="10" s="1"/>
  <c r="B70" i="6"/>
  <c r="B70" i="10" s="1"/>
  <c r="B71" i="6"/>
  <c r="B71" i="10" s="1"/>
  <c r="B72" i="6"/>
  <c r="B72" i="10" s="1"/>
  <c r="B73" i="6"/>
  <c r="B73" i="10" s="1"/>
  <c r="B74" i="6"/>
  <c r="B74" i="10" s="1"/>
  <c r="Q74" i="10" s="1"/>
  <c r="B75" i="6"/>
  <c r="B75" i="10" s="1"/>
  <c r="Q75" i="10" s="1"/>
  <c r="B76" i="6"/>
  <c r="B76" i="10" s="1"/>
  <c r="Q76" i="10" s="1"/>
  <c r="B77" i="6"/>
  <c r="B77" i="10" s="1"/>
  <c r="Q77" i="10" s="1"/>
  <c r="B78" i="6"/>
  <c r="B78" i="10" s="1"/>
  <c r="B79" i="6"/>
  <c r="B79" i="10" s="1"/>
  <c r="B80" i="6"/>
  <c r="B81" i="6"/>
  <c r="B81" i="10" s="1"/>
  <c r="B82" i="6"/>
  <c r="B82" i="10" s="1"/>
  <c r="B83" i="6"/>
  <c r="B83" i="10" s="1"/>
  <c r="B84" i="6"/>
  <c r="B84" i="10" s="1"/>
  <c r="B85" i="6"/>
  <c r="B85" i="10" s="1"/>
  <c r="B86" i="6"/>
  <c r="B86" i="10" s="1"/>
  <c r="B87" i="6"/>
  <c r="B87" i="10" s="1"/>
  <c r="A86" i="6"/>
  <c r="A87" i="6"/>
  <c r="A88" i="6"/>
  <c r="A85" i="6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P2" i="9" s="1"/>
  <c r="A27" i="9"/>
  <c r="P3" i="9" s="1"/>
  <c r="A28" i="9"/>
  <c r="P4" i="9" s="1"/>
  <c r="A29" i="9"/>
  <c r="P5" i="9" s="1"/>
  <c r="A30" i="9"/>
  <c r="P6" i="9" s="1"/>
  <c r="A31" i="9"/>
  <c r="P7" i="9" s="1"/>
  <c r="A32" i="9"/>
  <c r="P8" i="9" s="1"/>
  <c r="A33" i="9"/>
  <c r="P9" i="9" s="1"/>
  <c r="A34" i="9"/>
  <c r="P10" i="9" s="1"/>
  <c r="A35" i="9"/>
  <c r="P11" i="9" s="1"/>
  <c r="A36" i="9"/>
  <c r="P12" i="9" s="1"/>
  <c r="A37" i="9"/>
  <c r="P13" i="9" s="1"/>
  <c r="A38" i="9"/>
  <c r="P14" i="9" s="1"/>
  <c r="A39" i="9"/>
  <c r="P15" i="9" s="1"/>
  <c r="A40" i="9"/>
  <c r="P16" i="9" s="1"/>
  <c r="A41" i="9"/>
  <c r="P17" i="9" s="1"/>
  <c r="A42" i="9"/>
  <c r="P18" i="9" s="1"/>
  <c r="A43" i="9"/>
  <c r="P19" i="9" s="1"/>
  <c r="A44" i="9"/>
  <c r="P20" i="9" s="1"/>
  <c r="A45" i="9"/>
  <c r="P21" i="9" s="1"/>
  <c r="A46" i="9"/>
  <c r="P22" i="9" s="1"/>
  <c r="A47" i="9"/>
  <c r="P23" i="9" s="1"/>
  <c r="A48" i="9"/>
  <c r="P24" i="9" s="1"/>
  <c r="A49" i="9"/>
  <c r="P25" i="9" s="1"/>
  <c r="A50" i="9"/>
  <c r="P26" i="9" s="1"/>
  <c r="A51" i="9"/>
  <c r="P27" i="9" s="1"/>
  <c r="A52" i="9"/>
  <c r="P28" i="9" s="1"/>
  <c r="A53" i="9"/>
  <c r="P29" i="9" s="1"/>
  <c r="A54" i="9"/>
  <c r="P30" i="9" s="1"/>
  <c r="A55" i="9"/>
  <c r="P31" i="9" s="1"/>
  <c r="A56" i="9"/>
  <c r="P32" i="9" s="1"/>
  <c r="A57" i="9"/>
  <c r="P33" i="9" s="1"/>
  <c r="A58" i="9"/>
  <c r="P34" i="9" s="1"/>
  <c r="A59" i="9"/>
  <c r="P35" i="9" s="1"/>
  <c r="A60" i="9"/>
  <c r="P36" i="9" s="1"/>
  <c r="A61" i="9"/>
  <c r="P37" i="9" s="1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2" i="9"/>
  <c r="I88" i="1"/>
  <c r="Q88" i="1"/>
  <c r="G86" i="1"/>
  <c r="G87" i="1"/>
  <c r="G87" i="9" s="1"/>
  <c r="G88" i="1"/>
  <c r="O89" i="1" s="1"/>
  <c r="G3" i="1"/>
  <c r="G3" i="9" s="1"/>
  <c r="G4" i="1"/>
  <c r="G4" i="9" s="1"/>
  <c r="G5" i="1"/>
  <c r="G6" i="1"/>
  <c r="G7" i="1"/>
  <c r="G7" i="9" s="1"/>
  <c r="G8" i="1"/>
  <c r="G8" i="9" s="1"/>
  <c r="G9" i="1"/>
  <c r="G9" i="9" s="1"/>
  <c r="G10" i="1"/>
  <c r="G11" i="1"/>
  <c r="G11" i="9" s="1"/>
  <c r="G12" i="1"/>
  <c r="G12" i="9" s="1"/>
  <c r="G13" i="1"/>
  <c r="G13" i="9" s="1"/>
  <c r="G14" i="1"/>
  <c r="G15" i="1"/>
  <c r="G16" i="1"/>
  <c r="G16" i="9" s="1"/>
  <c r="G17" i="1"/>
  <c r="G17" i="9" s="1"/>
  <c r="G18" i="1"/>
  <c r="G19" i="1"/>
  <c r="G19" i="9" s="1"/>
  <c r="G20" i="1"/>
  <c r="G21" i="1"/>
  <c r="G21" i="9" s="1"/>
  <c r="G22" i="1"/>
  <c r="G22" i="9" s="1"/>
  <c r="G23" i="1"/>
  <c r="G23" i="9" s="1"/>
  <c r="G24" i="1"/>
  <c r="G24" i="9" s="1"/>
  <c r="G25" i="1"/>
  <c r="G25" i="9" s="1"/>
  <c r="G26" i="1"/>
  <c r="G27" i="1"/>
  <c r="G27" i="9" s="1"/>
  <c r="G28" i="1"/>
  <c r="G28" i="9" s="1"/>
  <c r="G29" i="1"/>
  <c r="G29" i="9" s="1"/>
  <c r="G30" i="1"/>
  <c r="G31" i="1"/>
  <c r="G31" i="9" s="1"/>
  <c r="G32" i="1"/>
  <c r="G32" i="9" s="1"/>
  <c r="G33" i="1"/>
  <c r="G33" i="9" s="1"/>
  <c r="G34" i="1"/>
  <c r="G34" i="9" s="1"/>
  <c r="G35" i="1"/>
  <c r="G35" i="9" s="1"/>
  <c r="G36" i="1"/>
  <c r="G36" i="9" s="1"/>
  <c r="G37" i="1"/>
  <c r="G37" i="9" s="1"/>
  <c r="G38" i="1"/>
  <c r="G39" i="1"/>
  <c r="G40" i="1"/>
  <c r="G40" i="9" s="1"/>
  <c r="G41" i="1"/>
  <c r="G41" i="9" s="1"/>
  <c r="G42" i="1"/>
  <c r="G42" i="9" s="1"/>
  <c r="G43" i="1"/>
  <c r="G43" i="9" s="1"/>
  <c r="G44" i="1"/>
  <c r="G45" i="1"/>
  <c r="G45" i="9" s="1"/>
  <c r="G46" i="1"/>
  <c r="G46" i="9" s="1"/>
  <c r="G47" i="1"/>
  <c r="G47" i="9" s="1"/>
  <c r="G48" i="1"/>
  <c r="G48" i="9" s="1"/>
  <c r="G49" i="1"/>
  <c r="G49" i="9" s="1"/>
  <c r="G50" i="1"/>
  <c r="G50" i="9" s="1"/>
  <c r="G51" i="1"/>
  <c r="G51" i="9" s="1"/>
  <c r="G52" i="1"/>
  <c r="G52" i="9" s="1"/>
  <c r="G53" i="1"/>
  <c r="G54" i="1"/>
  <c r="G55" i="1"/>
  <c r="G55" i="9" s="1"/>
  <c r="G56" i="1"/>
  <c r="G56" i="9" s="1"/>
  <c r="G57" i="1"/>
  <c r="G57" i="9" s="1"/>
  <c r="G58" i="1"/>
  <c r="G59" i="1"/>
  <c r="G59" i="9" s="1"/>
  <c r="G60" i="1"/>
  <c r="G60" i="9" s="1"/>
  <c r="G61" i="1"/>
  <c r="G61" i="9" s="1"/>
  <c r="G62" i="1"/>
  <c r="G63" i="1"/>
  <c r="G64" i="1"/>
  <c r="G64" i="9" s="1"/>
  <c r="G65" i="1"/>
  <c r="G65" i="9" s="1"/>
  <c r="G66" i="1"/>
  <c r="G67" i="1"/>
  <c r="G67" i="9" s="1"/>
  <c r="G68" i="1"/>
  <c r="G69" i="1"/>
  <c r="G69" i="9" s="1"/>
  <c r="G70" i="1"/>
  <c r="G70" i="9" s="1"/>
  <c r="G71" i="1"/>
  <c r="G71" i="9" s="1"/>
  <c r="G72" i="1"/>
  <c r="G72" i="9" s="1"/>
  <c r="G73" i="1"/>
  <c r="G73" i="9" s="1"/>
  <c r="G74" i="1"/>
  <c r="G74" i="9" s="1"/>
  <c r="V74" i="9" s="1"/>
  <c r="G75" i="1"/>
  <c r="G75" i="9" s="1"/>
  <c r="V75" i="9" s="1"/>
  <c r="G76" i="1"/>
  <c r="G76" i="9" s="1"/>
  <c r="V76" i="9" s="1"/>
  <c r="G77" i="1"/>
  <c r="G77" i="9" s="1"/>
  <c r="V77" i="9" s="1"/>
  <c r="G78" i="1"/>
  <c r="G78" i="9" s="1"/>
  <c r="V78" i="9" s="1"/>
  <c r="G79" i="1"/>
  <c r="G79" i="9" s="1"/>
  <c r="V79" i="9" s="1"/>
  <c r="G80" i="1"/>
  <c r="G81" i="1"/>
  <c r="G82" i="1"/>
  <c r="G83" i="1"/>
  <c r="G83" i="9" s="1"/>
  <c r="G84" i="1"/>
  <c r="G84" i="9" s="1"/>
  <c r="G85" i="1"/>
  <c r="G85" i="9" s="1"/>
  <c r="G2" i="1"/>
  <c r="G1" i="1"/>
  <c r="G1" i="9" s="1"/>
  <c r="N89" i="1"/>
  <c r="V99" i="1"/>
  <c r="F1" i="1"/>
  <c r="F1" i="9" s="1"/>
  <c r="M89" i="1"/>
  <c r="U89" i="1"/>
  <c r="E1" i="9"/>
  <c r="D86" i="1"/>
  <c r="L8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2" i="1"/>
  <c r="D1" i="1"/>
  <c r="D1" i="9" s="1"/>
  <c r="C1" i="9"/>
  <c r="B3" i="1"/>
  <c r="B3" i="9" s="1"/>
  <c r="B4" i="1"/>
  <c r="B5" i="1"/>
  <c r="B6" i="1"/>
  <c r="B7" i="1"/>
  <c r="B7" i="9" s="1"/>
  <c r="B8" i="1"/>
  <c r="B8" i="9" s="1"/>
  <c r="B9" i="1"/>
  <c r="B9" i="9" s="1"/>
  <c r="B10" i="1"/>
  <c r="B10" i="9" s="1"/>
  <c r="B11" i="1"/>
  <c r="B11" i="9" s="1"/>
  <c r="B12" i="1"/>
  <c r="B12" i="9" s="1"/>
  <c r="B13" i="1"/>
  <c r="B13" i="9" s="1"/>
  <c r="B14" i="1"/>
  <c r="B15" i="1"/>
  <c r="B16" i="1"/>
  <c r="B16" i="9" s="1"/>
  <c r="B17" i="1"/>
  <c r="B17" i="9" s="1"/>
  <c r="B18" i="1"/>
  <c r="B18" i="9" s="1"/>
  <c r="B19" i="1"/>
  <c r="B19" i="9" s="1"/>
  <c r="B20" i="1"/>
  <c r="B21" i="1"/>
  <c r="B21" i="9" s="1"/>
  <c r="B22" i="1"/>
  <c r="B22" i="9" s="1"/>
  <c r="B23" i="1"/>
  <c r="B23" i="9" s="1"/>
  <c r="B24" i="1"/>
  <c r="B24" i="9" s="1"/>
  <c r="B25" i="1"/>
  <c r="B25" i="9" s="1"/>
  <c r="B26" i="1"/>
  <c r="B26" i="9" s="1"/>
  <c r="B27" i="1"/>
  <c r="B27" i="9" s="1"/>
  <c r="B28" i="1"/>
  <c r="B29" i="1"/>
  <c r="B30" i="1"/>
  <c r="B31" i="1"/>
  <c r="B31" i="9" s="1"/>
  <c r="B32" i="1"/>
  <c r="B32" i="9" s="1"/>
  <c r="B33" i="1"/>
  <c r="B33" i="9" s="1"/>
  <c r="B34" i="1"/>
  <c r="B34" i="9" s="1"/>
  <c r="B35" i="1"/>
  <c r="B35" i="9" s="1"/>
  <c r="B36" i="1"/>
  <c r="B36" i="9" s="1"/>
  <c r="B37" i="1"/>
  <c r="B37" i="9" s="1"/>
  <c r="B38" i="1"/>
  <c r="B39" i="1"/>
  <c r="B40" i="1"/>
  <c r="B40" i="9" s="1"/>
  <c r="B41" i="1"/>
  <c r="B41" i="9" s="1"/>
  <c r="B42" i="1"/>
  <c r="B42" i="9" s="1"/>
  <c r="B43" i="1"/>
  <c r="B43" i="9" s="1"/>
  <c r="B44" i="1"/>
  <c r="B45" i="1"/>
  <c r="B45" i="9" s="1"/>
  <c r="B46" i="1"/>
  <c r="B46" i="9" s="1"/>
  <c r="B47" i="1"/>
  <c r="B47" i="9" s="1"/>
  <c r="B48" i="1"/>
  <c r="B48" i="9" s="1"/>
  <c r="B49" i="1"/>
  <c r="B49" i="9" s="1"/>
  <c r="B50" i="1"/>
  <c r="B50" i="9" s="1"/>
  <c r="B51" i="1"/>
  <c r="B51" i="9" s="1"/>
  <c r="B52" i="1"/>
  <c r="B53" i="1"/>
  <c r="B54" i="1"/>
  <c r="B55" i="1"/>
  <c r="B55" i="9" s="1"/>
  <c r="B56" i="1"/>
  <c r="B56" i="9" s="1"/>
  <c r="B57" i="1"/>
  <c r="B57" i="9" s="1"/>
  <c r="B58" i="1"/>
  <c r="B58" i="9" s="1"/>
  <c r="B59" i="1"/>
  <c r="B59" i="9" s="1"/>
  <c r="B60" i="1"/>
  <c r="B60" i="9" s="1"/>
  <c r="B61" i="1"/>
  <c r="B61" i="9" s="1"/>
  <c r="B62" i="1"/>
  <c r="B63" i="1"/>
  <c r="B64" i="1"/>
  <c r="B64" i="9" s="1"/>
  <c r="B65" i="1"/>
  <c r="B65" i="9" s="1"/>
  <c r="B66" i="1"/>
  <c r="B66" i="9" s="1"/>
  <c r="B67" i="1"/>
  <c r="B67" i="9" s="1"/>
  <c r="B68" i="1"/>
  <c r="B69" i="1"/>
  <c r="B69" i="9" s="1"/>
  <c r="B70" i="1"/>
  <c r="B70" i="9" s="1"/>
  <c r="B71" i="1"/>
  <c r="B71" i="9" s="1"/>
  <c r="B72" i="1"/>
  <c r="B72" i="9" s="1"/>
  <c r="B73" i="1"/>
  <c r="B73" i="9" s="1"/>
  <c r="B74" i="1"/>
  <c r="B74" i="9" s="1"/>
  <c r="Q74" i="9" s="1"/>
  <c r="B75" i="1"/>
  <c r="B75" i="9" s="1"/>
  <c r="Q75" i="9" s="1"/>
  <c r="B76" i="1"/>
  <c r="B76" i="9" s="1"/>
  <c r="Q76" i="9" s="1"/>
  <c r="B77" i="1"/>
  <c r="B77" i="9" s="1"/>
  <c r="Q77" i="9" s="1"/>
  <c r="B78" i="1"/>
  <c r="B78" i="9" s="1"/>
  <c r="Q78" i="9" s="1"/>
  <c r="B79" i="1"/>
  <c r="B79" i="9" s="1"/>
  <c r="Q79" i="9" s="1"/>
  <c r="B80" i="1"/>
  <c r="B81" i="1"/>
  <c r="B81" i="9" s="1"/>
  <c r="B82" i="1"/>
  <c r="B82" i="9" s="1"/>
  <c r="B83" i="1"/>
  <c r="B83" i="9" s="1"/>
  <c r="B84" i="1"/>
  <c r="B84" i="9" s="1"/>
  <c r="B85" i="1"/>
  <c r="B85" i="9" s="1"/>
  <c r="B86" i="1"/>
  <c r="B86" i="9" s="1"/>
  <c r="J89" i="1"/>
  <c r="B2" i="1"/>
  <c r="B1" i="1"/>
  <c r="B1" i="9" s="1"/>
  <c r="V136" i="9"/>
  <c r="U136" i="9"/>
  <c r="T136" i="9"/>
  <c r="S136" i="9"/>
  <c r="R136" i="9"/>
  <c r="Q136" i="9"/>
  <c r="F88" i="9"/>
  <c r="E88" i="9"/>
  <c r="D88" i="9"/>
  <c r="C88" i="9"/>
  <c r="F87" i="9"/>
  <c r="E87" i="9"/>
  <c r="D87" i="9"/>
  <c r="C87" i="9"/>
  <c r="F86" i="9"/>
  <c r="E86" i="9"/>
  <c r="D86" i="9"/>
  <c r="C86" i="9"/>
  <c r="F85" i="9"/>
  <c r="E85" i="9"/>
  <c r="D85" i="9"/>
  <c r="C85" i="9"/>
  <c r="F84" i="9"/>
  <c r="E84" i="9"/>
  <c r="D84" i="9"/>
  <c r="C84" i="9"/>
  <c r="F83" i="9"/>
  <c r="E83" i="9"/>
  <c r="D83" i="9"/>
  <c r="C83" i="9"/>
  <c r="F82" i="9"/>
  <c r="E82" i="9"/>
  <c r="D82" i="9"/>
  <c r="C82" i="9"/>
  <c r="F81" i="9"/>
  <c r="E81" i="9"/>
  <c r="D81" i="9"/>
  <c r="C81" i="9"/>
  <c r="F80" i="9"/>
  <c r="U80" i="9" s="1"/>
  <c r="E80" i="9"/>
  <c r="T80" i="9" s="1"/>
  <c r="D80" i="9"/>
  <c r="S80" i="9" s="1"/>
  <c r="C80" i="9"/>
  <c r="R80" i="9" s="1"/>
  <c r="F79" i="9"/>
  <c r="U79" i="9" s="1"/>
  <c r="E79" i="9"/>
  <c r="T79" i="9" s="1"/>
  <c r="D79" i="9"/>
  <c r="S79" i="9" s="1"/>
  <c r="C79" i="9"/>
  <c r="R79" i="9" s="1"/>
  <c r="F78" i="9"/>
  <c r="U78" i="9" s="1"/>
  <c r="E78" i="9"/>
  <c r="T78" i="9" s="1"/>
  <c r="D78" i="9"/>
  <c r="S78" i="9" s="1"/>
  <c r="C78" i="9"/>
  <c r="R78" i="9" s="1"/>
  <c r="F77" i="9"/>
  <c r="U77" i="9" s="1"/>
  <c r="E77" i="9"/>
  <c r="T77" i="9" s="1"/>
  <c r="D77" i="9"/>
  <c r="S77" i="9" s="1"/>
  <c r="C77" i="9"/>
  <c r="R77" i="9" s="1"/>
  <c r="F76" i="9"/>
  <c r="U76" i="9" s="1"/>
  <c r="E76" i="9"/>
  <c r="T76" i="9" s="1"/>
  <c r="D76" i="9"/>
  <c r="C76" i="9"/>
  <c r="R76" i="9" s="1"/>
  <c r="F75" i="9"/>
  <c r="U75" i="9" s="1"/>
  <c r="E75" i="9"/>
  <c r="T75" i="9" s="1"/>
  <c r="D75" i="9"/>
  <c r="S75" i="9" s="1"/>
  <c r="C75" i="9"/>
  <c r="R75" i="9" s="1"/>
  <c r="F74" i="9"/>
  <c r="E74" i="9"/>
  <c r="T74" i="9" s="1"/>
  <c r="D74" i="9"/>
  <c r="C74" i="9"/>
  <c r="F73" i="9"/>
  <c r="E73" i="9"/>
  <c r="D73" i="9"/>
  <c r="C73" i="9"/>
  <c r="F72" i="9"/>
  <c r="E72" i="9"/>
  <c r="D72" i="9"/>
  <c r="C72" i="9"/>
  <c r="F71" i="9"/>
  <c r="E71" i="9"/>
  <c r="D71" i="9"/>
  <c r="C71" i="9"/>
  <c r="F70" i="9"/>
  <c r="E70" i="9"/>
  <c r="D70" i="9"/>
  <c r="C70" i="9"/>
  <c r="F69" i="9"/>
  <c r="E69" i="9"/>
  <c r="D69" i="9"/>
  <c r="C69" i="9"/>
  <c r="F68" i="9"/>
  <c r="E68" i="9"/>
  <c r="D68" i="9"/>
  <c r="C68" i="9"/>
  <c r="F67" i="9"/>
  <c r="E67" i="9"/>
  <c r="D67" i="9"/>
  <c r="C67" i="9"/>
  <c r="F66" i="9"/>
  <c r="E66" i="9"/>
  <c r="D66" i="9"/>
  <c r="C66" i="9"/>
  <c r="F65" i="9"/>
  <c r="E65" i="9"/>
  <c r="D65" i="9"/>
  <c r="C65" i="9"/>
  <c r="F64" i="9"/>
  <c r="E64" i="9"/>
  <c r="D64" i="9"/>
  <c r="C64" i="9"/>
  <c r="F63" i="9"/>
  <c r="E63" i="9"/>
  <c r="D63" i="9"/>
  <c r="C63" i="9"/>
  <c r="F62" i="9"/>
  <c r="E62" i="9"/>
  <c r="D62" i="9"/>
  <c r="C62" i="9"/>
  <c r="F61" i="9"/>
  <c r="E61" i="9"/>
  <c r="D61" i="9"/>
  <c r="C61" i="9"/>
  <c r="F60" i="9"/>
  <c r="E60" i="9"/>
  <c r="D60" i="9"/>
  <c r="C60" i="9"/>
  <c r="F59" i="9"/>
  <c r="E59" i="9"/>
  <c r="D59" i="9"/>
  <c r="C59" i="9"/>
  <c r="F58" i="9"/>
  <c r="E58" i="9"/>
  <c r="D58" i="9"/>
  <c r="C58" i="9"/>
  <c r="F57" i="9"/>
  <c r="E57" i="9"/>
  <c r="D57" i="9"/>
  <c r="C57" i="9"/>
  <c r="F56" i="9"/>
  <c r="E56" i="9"/>
  <c r="D56" i="9"/>
  <c r="C56" i="9"/>
  <c r="F55" i="9"/>
  <c r="E55" i="9"/>
  <c r="D55" i="9"/>
  <c r="C55" i="9"/>
  <c r="F54" i="9"/>
  <c r="E54" i="9"/>
  <c r="D54" i="9"/>
  <c r="C54" i="9"/>
  <c r="F53" i="9"/>
  <c r="E53" i="9"/>
  <c r="D53" i="9"/>
  <c r="C53" i="9"/>
  <c r="F52" i="9"/>
  <c r="E52" i="9"/>
  <c r="D52" i="9"/>
  <c r="C52" i="9"/>
  <c r="F51" i="9"/>
  <c r="E51" i="9"/>
  <c r="D51" i="9"/>
  <c r="C51" i="9"/>
  <c r="F50" i="9"/>
  <c r="E50" i="9"/>
  <c r="D50" i="9"/>
  <c r="C50" i="9"/>
  <c r="F49" i="9"/>
  <c r="E49" i="9"/>
  <c r="D49" i="9"/>
  <c r="C49" i="9"/>
  <c r="F48" i="9"/>
  <c r="E48" i="9"/>
  <c r="D48" i="9"/>
  <c r="C48" i="9"/>
  <c r="F47" i="9"/>
  <c r="E47" i="9"/>
  <c r="D47" i="9"/>
  <c r="C47" i="9"/>
  <c r="F46" i="9"/>
  <c r="E46" i="9"/>
  <c r="D46" i="9"/>
  <c r="C46" i="9"/>
  <c r="F45" i="9"/>
  <c r="E45" i="9"/>
  <c r="D45" i="9"/>
  <c r="C45" i="9"/>
  <c r="F44" i="9"/>
  <c r="E44" i="9"/>
  <c r="D44" i="9"/>
  <c r="C44" i="9"/>
  <c r="F43" i="9"/>
  <c r="E43" i="9"/>
  <c r="D43" i="9"/>
  <c r="C43" i="9"/>
  <c r="F42" i="9"/>
  <c r="E42" i="9"/>
  <c r="D42" i="9"/>
  <c r="C42" i="9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E38" i="9"/>
  <c r="D38" i="9"/>
  <c r="C38" i="9"/>
  <c r="F37" i="9"/>
  <c r="E37" i="9"/>
  <c r="D37" i="9"/>
  <c r="C37" i="9"/>
  <c r="F36" i="9"/>
  <c r="E36" i="9"/>
  <c r="D36" i="9"/>
  <c r="C36" i="9"/>
  <c r="F35" i="9"/>
  <c r="E35" i="9"/>
  <c r="D35" i="9"/>
  <c r="C35" i="9"/>
  <c r="F34" i="9"/>
  <c r="E34" i="9"/>
  <c r="D34" i="9"/>
  <c r="C34" i="9"/>
  <c r="F33" i="9"/>
  <c r="E33" i="9"/>
  <c r="D33" i="9"/>
  <c r="C33" i="9"/>
  <c r="F32" i="9"/>
  <c r="E32" i="9"/>
  <c r="D32" i="9"/>
  <c r="C32" i="9"/>
  <c r="F31" i="9"/>
  <c r="E31" i="9"/>
  <c r="D31" i="9"/>
  <c r="C31" i="9"/>
  <c r="F30" i="9"/>
  <c r="E30" i="9"/>
  <c r="D30" i="9"/>
  <c r="C30" i="9"/>
  <c r="F29" i="9"/>
  <c r="E29" i="9"/>
  <c r="D29" i="9"/>
  <c r="C29" i="9"/>
  <c r="F28" i="9"/>
  <c r="E28" i="9"/>
  <c r="D28" i="9"/>
  <c r="C28" i="9"/>
  <c r="F27" i="9"/>
  <c r="E27" i="9"/>
  <c r="D27" i="9"/>
  <c r="C27" i="9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F9" i="9"/>
  <c r="E9" i="9"/>
  <c r="D9" i="9"/>
  <c r="C9" i="9"/>
  <c r="F8" i="9"/>
  <c r="E8" i="9"/>
  <c r="D8" i="9"/>
  <c r="C8" i="9"/>
  <c r="F7" i="9"/>
  <c r="E7" i="9"/>
  <c r="D7" i="9"/>
  <c r="C7" i="9"/>
  <c r="F6" i="9"/>
  <c r="E6" i="9"/>
  <c r="D6" i="9"/>
  <c r="C6" i="9"/>
  <c r="F5" i="9"/>
  <c r="E5" i="9"/>
  <c r="D5" i="9"/>
  <c r="C5" i="9"/>
  <c r="F4" i="9"/>
  <c r="E4" i="9"/>
  <c r="D4" i="9"/>
  <c r="C4" i="9"/>
  <c r="F3" i="9"/>
  <c r="E3" i="9"/>
  <c r="D3" i="9"/>
  <c r="C3" i="9"/>
  <c r="F2" i="9"/>
  <c r="E2" i="9"/>
  <c r="D2" i="9"/>
  <c r="C2" i="9"/>
  <c r="I87" i="1"/>
  <c r="Q87" i="1" s="1"/>
  <c r="I86" i="1"/>
  <c r="Q86" i="1" s="1"/>
  <c r="O109" i="8"/>
  <c r="N109" i="8"/>
  <c r="M109" i="8"/>
  <c r="L109" i="8"/>
  <c r="K109" i="8"/>
  <c r="J109" i="8"/>
  <c r="O85" i="8"/>
  <c r="J85" i="8"/>
  <c r="I85" i="8"/>
  <c r="Q85" i="8" s="1"/>
  <c r="N84" i="8"/>
  <c r="L84" i="8"/>
  <c r="I84" i="8"/>
  <c r="Q84" i="8" s="1"/>
  <c r="L85" i="8"/>
  <c r="K84" i="8"/>
  <c r="I83" i="8"/>
  <c r="Q83" i="8" s="1"/>
  <c r="M83" i="8"/>
  <c r="L83" i="8"/>
  <c r="J83" i="8"/>
  <c r="N82" i="8"/>
  <c r="L82" i="8"/>
  <c r="I82" i="8"/>
  <c r="Q82" i="8" s="1"/>
  <c r="M82" i="8"/>
  <c r="K83" i="8"/>
  <c r="I81" i="8"/>
  <c r="Q81" i="8" s="1"/>
  <c r="M81" i="8"/>
  <c r="L81" i="8"/>
  <c r="J81" i="8"/>
  <c r="U80" i="8"/>
  <c r="N80" i="8"/>
  <c r="L80" i="8"/>
  <c r="I80" i="8"/>
  <c r="Q80" i="8" s="1"/>
  <c r="M80" i="8"/>
  <c r="K81" i="8"/>
  <c r="I79" i="8"/>
  <c r="Q79" i="8" s="1"/>
  <c r="M79" i="8"/>
  <c r="L79" i="8"/>
  <c r="J79" i="8"/>
  <c r="N78" i="8"/>
  <c r="L78" i="8"/>
  <c r="I78" i="8"/>
  <c r="Q78" i="8" s="1"/>
  <c r="M78" i="8"/>
  <c r="T78" i="8"/>
  <c r="K79" i="8"/>
  <c r="I77" i="8"/>
  <c r="Q77" i="8" s="1"/>
  <c r="M77" i="8"/>
  <c r="L77" i="8"/>
  <c r="J77" i="8"/>
  <c r="N76" i="8"/>
  <c r="L76" i="8"/>
  <c r="I76" i="8"/>
  <c r="Q76" i="8" s="1"/>
  <c r="M76" i="8"/>
  <c r="T76" i="8"/>
  <c r="K77" i="8"/>
  <c r="I75" i="8"/>
  <c r="Q75" i="8" s="1"/>
  <c r="M75" i="8"/>
  <c r="L75" i="8"/>
  <c r="J75" i="8"/>
  <c r="N74" i="8"/>
  <c r="L74" i="8"/>
  <c r="I74" i="8"/>
  <c r="Q74" i="8" s="1"/>
  <c r="M74" i="8"/>
  <c r="K75" i="8"/>
  <c r="I73" i="8"/>
  <c r="Q73" i="8" s="1"/>
  <c r="M73" i="8"/>
  <c r="L73" i="8"/>
  <c r="J73" i="8"/>
  <c r="U72" i="8"/>
  <c r="N72" i="8"/>
  <c r="L72" i="8"/>
  <c r="I72" i="8"/>
  <c r="Q72" i="8" s="1"/>
  <c r="M72" i="8"/>
  <c r="K73" i="8"/>
  <c r="I71" i="8"/>
  <c r="Q71" i="8" s="1"/>
  <c r="M71" i="8"/>
  <c r="L71" i="8"/>
  <c r="J71" i="8"/>
  <c r="N70" i="8"/>
  <c r="L70" i="8"/>
  <c r="I70" i="8"/>
  <c r="Q70" i="8" s="1"/>
  <c r="M70" i="8"/>
  <c r="T70" i="8"/>
  <c r="K71" i="8"/>
  <c r="I69" i="8"/>
  <c r="Q69" i="8" s="1"/>
  <c r="M69" i="8"/>
  <c r="L69" i="8"/>
  <c r="J69" i="8"/>
  <c r="N68" i="8"/>
  <c r="L68" i="8"/>
  <c r="I68" i="8"/>
  <c r="Q68" i="8" s="1"/>
  <c r="M68" i="8"/>
  <c r="T68" i="8"/>
  <c r="K69" i="8"/>
  <c r="I67" i="8"/>
  <c r="Q67" i="8" s="1"/>
  <c r="M67" i="8"/>
  <c r="J67" i="8"/>
  <c r="N66" i="8"/>
  <c r="I66" i="8"/>
  <c r="Q66" i="8" s="1"/>
  <c r="M66" i="8"/>
  <c r="K67" i="8"/>
  <c r="K65" i="8"/>
  <c r="J65" i="8"/>
  <c r="I65" i="8"/>
  <c r="Q65" i="8" s="1"/>
  <c r="J66" i="8"/>
  <c r="W64" i="8"/>
  <c r="O64" i="8"/>
  <c r="I64" i="8"/>
  <c r="Q64" i="8" s="1"/>
  <c r="N65" i="8"/>
  <c r="L64" i="8"/>
  <c r="R63" i="8"/>
  <c r="I63" i="8"/>
  <c r="Q63" i="8" s="1"/>
  <c r="L63" i="8"/>
  <c r="J64" i="8"/>
  <c r="N62" i="8"/>
  <c r="M62" i="8"/>
  <c r="L62" i="8"/>
  <c r="I62" i="8"/>
  <c r="Q62" i="8" s="1"/>
  <c r="N63" i="8"/>
  <c r="K61" i="8"/>
  <c r="I61" i="8"/>
  <c r="Q61" i="8" s="1"/>
  <c r="O62" i="8"/>
  <c r="J62" i="8"/>
  <c r="O60" i="8"/>
  <c r="I60" i="8"/>
  <c r="Q60" i="8" s="1"/>
  <c r="N61" i="8"/>
  <c r="L60" i="8"/>
  <c r="K59" i="8"/>
  <c r="I59" i="8"/>
  <c r="Q59" i="8" s="1"/>
  <c r="M59" i="8"/>
  <c r="L59" i="8"/>
  <c r="J60" i="8"/>
  <c r="N58" i="8"/>
  <c r="M58" i="8"/>
  <c r="L58" i="8"/>
  <c r="I58" i="8"/>
  <c r="Q58" i="8" s="1"/>
  <c r="N59" i="8"/>
  <c r="J57" i="8"/>
  <c r="I57" i="8"/>
  <c r="Q57" i="8" s="1"/>
  <c r="L57" i="8"/>
  <c r="J58" i="8"/>
  <c r="N56" i="8"/>
  <c r="I56" i="8"/>
  <c r="Q56" i="8" s="1"/>
  <c r="N57" i="8"/>
  <c r="M56" i="8"/>
  <c r="L56" i="8"/>
  <c r="K57" i="8"/>
  <c r="K55" i="8"/>
  <c r="I55" i="8"/>
  <c r="Q55" i="8" s="1"/>
  <c r="L55" i="8"/>
  <c r="L54" i="8"/>
  <c r="I54" i="8"/>
  <c r="Q54" i="8" s="1"/>
  <c r="N55" i="8"/>
  <c r="U54" i="8"/>
  <c r="I53" i="8"/>
  <c r="Q53" i="8" s="1"/>
  <c r="M53" i="8"/>
  <c r="L53" i="8"/>
  <c r="J54" i="8"/>
  <c r="N52" i="8"/>
  <c r="M52" i="8"/>
  <c r="L52" i="8"/>
  <c r="I52" i="8"/>
  <c r="Q52" i="8" s="1"/>
  <c r="N53" i="8"/>
  <c r="I51" i="8"/>
  <c r="Q51" i="8" s="1"/>
  <c r="O52" i="8"/>
  <c r="M51" i="8"/>
  <c r="J52" i="8"/>
  <c r="O50" i="8"/>
  <c r="I50" i="8"/>
  <c r="Q50" i="8" s="1"/>
  <c r="L50" i="8"/>
  <c r="K51" i="8"/>
  <c r="K49" i="8"/>
  <c r="J49" i="8"/>
  <c r="I49" i="8"/>
  <c r="Q49" i="8" s="1"/>
  <c r="M49" i="8"/>
  <c r="L49" i="8"/>
  <c r="J50" i="8"/>
  <c r="M48" i="8"/>
  <c r="L48" i="8"/>
  <c r="I48" i="8"/>
  <c r="Q48" i="8" s="1"/>
  <c r="N49" i="8"/>
  <c r="I47" i="8"/>
  <c r="Q47" i="8" s="1"/>
  <c r="M47" i="8"/>
  <c r="J48" i="8"/>
  <c r="O46" i="8"/>
  <c r="N46" i="8"/>
  <c r="M46" i="8"/>
  <c r="I46" i="8"/>
  <c r="Q46" i="8" s="1"/>
  <c r="N47" i="8"/>
  <c r="K47" i="8"/>
  <c r="J45" i="8"/>
  <c r="I45" i="8"/>
  <c r="Q45" i="8" s="1"/>
  <c r="J46" i="8"/>
  <c r="L44" i="8"/>
  <c r="I44" i="8"/>
  <c r="Q44" i="8" s="1"/>
  <c r="N45" i="8"/>
  <c r="M44" i="8"/>
  <c r="K45" i="8"/>
  <c r="J43" i="8"/>
  <c r="I43" i="8"/>
  <c r="Q43" i="8" s="1"/>
  <c r="J44" i="8"/>
  <c r="U42" i="8"/>
  <c r="O42" i="8"/>
  <c r="N42" i="8"/>
  <c r="J42" i="8"/>
  <c r="I42" i="8"/>
  <c r="Q42" i="8" s="1"/>
  <c r="N43" i="8"/>
  <c r="M42" i="8"/>
  <c r="L42" i="8"/>
  <c r="K42" i="8"/>
  <c r="I41" i="8"/>
  <c r="Q41" i="8" s="1"/>
  <c r="O41" i="8"/>
  <c r="J41" i="8"/>
  <c r="O40" i="8"/>
  <c r="I40" i="8"/>
  <c r="Q40" i="8" s="1"/>
  <c r="L40" i="8"/>
  <c r="K40" i="8"/>
  <c r="N39" i="8"/>
  <c r="I39" i="8"/>
  <c r="Q39" i="8" s="1"/>
  <c r="O39" i="8"/>
  <c r="J39" i="8"/>
  <c r="O38" i="8"/>
  <c r="N38" i="8"/>
  <c r="L38" i="8"/>
  <c r="I38" i="8"/>
  <c r="Q38" i="8" s="1"/>
  <c r="K38" i="8"/>
  <c r="N37" i="8"/>
  <c r="K37" i="8"/>
  <c r="I37" i="8"/>
  <c r="Q37" i="8" s="1"/>
  <c r="O37" i="8"/>
  <c r="L37" i="8"/>
  <c r="J36" i="8"/>
  <c r="I36" i="8"/>
  <c r="Q36" i="8" s="1"/>
  <c r="L36" i="8"/>
  <c r="O35" i="8"/>
  <c r="M35" i="8"/>
  <c r="L35" i="8"/>
  <c r="I35" i="8"/>
  <c r="Q35" i="8" s="1"/>
  <c r="O36" i="8"/>
  <c r="T34" i="8"/>
  <c r="R34" i="8"/>
  <c r="K34" i="8"/>
  <c r="I34" i="8"/>
  <c r="Q34" i="8" s="1"/>
  <c r="L34" i="8"/>
  <c r="O33" i="8"/>
  <c r="M33" i="8"/>
  <c r="L33" i="8"/>
  <c r="I33" i="8"/>
  <c r="Q33" i="8" s="1"/>
  <c r="M34" i="8"/>
  <c r="R32" i="8"/>
  <c r="I32" i="8"/>
  <c r="Q32" i="8" s="1"/>
  <c r="BB4" i="8"/>
  <c r="M31" i="8"/>
  <c r="I31" i="8"/>
  <c r="Q31" i="8" s="1"/>
  <c r="V31" i="8"/>
  <c r="M32" i="8"/>
  <c r="T31" i="8"/>
  <c r="I30" i="8"/>
  <c r="Q30" i="8" s="1"/>
  <c r="O31" i="8"/>
  <c r="L30" i="8"/>
  <c r="O29" i="8"/>
  <c r="M29" i="8"/>
  <c r="L29" i="8"/>
  <c r="I29" i="8"/>
  <c r="Q29" i="8" s="1"/>
  <c r="M30" i="8"/>
  <c r="K28" i="8"/>
  <c r="I28" i="8"/>
  <c r="Q28" i="8" s="1"/>
  <c r="M27" i="8"/>
  <c r="I27" i="8"/>
  <c r="Q27" i="8" s="1"/>
  <c r="M28" i="8"/>
  <c r="T27" i="8"/>
  <c r="I26" i="8"/>
  <c r="Q26" i="8" s="1"/>
  <c r="O27" i="8"/>
  <c r="U25" i="8"/>
  <c r="M25" i="8"/>
  <c r="I25" i="8"/>
  <c r="Q25" i="8" s="1"/>
  <c r="V25" i="8"/>
  <c r="M26" i="8"/>
  <c r="T25" i="8"/>
  <c r="K26" i="8"/>
  <c r="T24" i="8"/>
  <c r="I24" i="8"/>
  <c r="Q24" i="8" s="1"/>
  <c r="L24" i="8"/>
  <c r="O23" i="8"/>
  <c r="M23" i="8"/>
  <c r="L23" i="8"/>
  <c r="I23" i="8"/>
  <c r="Q23" i="8" s="1"/>
  <c r="M24" i="8"/>
  <c r="I22" i="8"/>
  <c r="Q22" i="8" s="1"/>
  <c r="J23" i="8"/>
  <c r="I21" i="8"/>
  <c r="Q21" i="8" s="1"/>
  <c r="N22" i="8"/>
  <c r="M22" i="8"/>
  <c r="L21" i="8"/>
  <c r="K22" i="8"/>
  <c r="M20" i="8"/>
  <c r="J20" i="8"/>
  <c r="I20" i="8"/>
  <c r="Q20" i="8" s="1"/>
  <c r="L20" i="8"/>
  <c r="J21" i="8"/>
  <c r="T19" i="8"/>
  <c r="O19" i="8"/>
  <c r="L19" i="8"/>
  <c r="K19" i="8"/>
  <c r="I19" i="8"/>
  <c r="Q19" i="8" s="1"/>
  <c r="W19" i="8"/>
  <c r="N20" i="8"/>
  <c r="K20" i="8"/>
  <c r="J19" i="8"/>
  <c r="W18" i="8"/>
  <c r="L18" i="8"/>
  <c r="I18" i="8"/>
  <c r="Q18" i="8" s="1"/>
  <c r="V18" i="8"/>
  <c r="U18" i="8"/>
  <c r="R17" i="8"/>
  <c r="I17" i="8"/>
  <c r="Q17" i="8" s="1"/>
  <c r="W17" i="8"/>
  <c r="U16" i="8"/>
  <c r="T16" i="8"/>
  <c r="L16" i="8"/>
  <c r="J16" i="8"/>
  <c r="I16" i="8"/>
  <c r="Q16" i="8" s="1"/>
  <c r="N16" i="8"/>
  <c r="L17" i="8"/>
  <c r="S16" i="8"/>
  <c r="T15" i="8"/>
  <c r="K15" i="8"/>
  <c r="I15" i="8"/>
  <c r="Q15" i="8" s="1"/>
  <c r="O16" i="8"/>
  <c r="N15" i="8"/>
  <c r="M16" i="8"/>
  <c r="M14" i="8"/>
  <c r="J14" i="8"/>
  <c r="I14" i="8"/>
  <c r="Q14" i="8" s="1"/>
  <c r="O14" i="8"/>
  <c r="N14" i="8"/>
  <c r="U14" i="8"/>
  <c r="L15" i="8"/>
  <c r="R14" i="8"/>
  <c r="Z13" i="8"/>
  <c r="S13" i="8"/>
  <c r="R13" i="8"/>
  <c r="O13" i="8"/>
  <c r="L13" i="8"/>
  <c r="J13" i="8"/>
  <c r="I13" i="8"/>
  <c r="Q13" i="8" s="1"/>
  <c r="W13" i="8"/>
  <c r="N13" i="8"/>
  <c r="T13" i="8"/>
  <c r="K14" i="8"/>
  <c r="U12" i="8"/>
  <c r="T12" i="8"/>
  <c r="R12" i="8"/>
  <c r="L12" i="8"/>
  <c r="I12" i="8"/>
  <c r="Q12" i="8" s="1"/>
  <c r="V12" i="8"/>
  <c r="M13" i="8"/>
  <c r="K12" i="8"/>
  <c r="J12" i="8"/>
  <c r="Y11" i="8"/>
  <c r="W11" i="8"/>
  <c r="O11" i="8"/>
  <c r="L11" i="8"/>
  <c r="I11" i="8"/>
  <c r="Q11" i="8" s="1"/>
  <c r="O12" i="8"/>
  <c r="N11" i="8"/>
  <c r="M11" i="8"/>
  <c r="T11" i="8"/>
  <c r="K11" i="8"/>
  <c r="Y10" i="8"/>
  <c r="S10" i="8"/>
  <c r="R10" i="8"/>
  <c r="O10" i="8"/>
  <c r="J10" i="8"/>
  <c r="I10" i="8"/>
  <c r="Q10" i="8" s="1"/>
  <c r="W10" i="8"/>
  <c r="N10" i="8"/>
  <c r="T10" i="8"/>
  <c r="K10" i="8"/>
  <c r="J11" i="8"/>
  <c r="W9" i="8"/>
  <c r="T9" i="8"/>
  <c r="N9" i="8"/>
  <c r="K9" i="8"/>
  <c r="I9" i="8"/>
  <c r="Q9" i="8" s="1"/>
  <c r="O9" i="8"/>
  <c r="M9" i="8"/>
  <c r="L9" i="8"/>
  <c r="S9" i="8"/>
  <c r="J9" i="8"/>
  <c r="W8" i="8"/>
  <c r="R8" i="8"/>
  <c r="N8" i="8"/>
  <c r="K8" i="8"/>
  <c r="I8" i="8"/>
  <c r="Q8" i="8" s="1"/>
  <c r="O8" i="8"/>
  <c r="V8" i="8"/>
  <c r="M8" i="8"/>
  <c r="S8" i="8"/>
  <c r="J8" i="8"/>
  <c r="T7" i="8"/>
  <c r="N7" i="8"/>
  <c r="M7" i="8"/>
  <c r="K7" i="8"/>
  <c r="I7" i="8"/>
  <c r="Q7" i="8" s="1"/>
  <c r="O7" i="8"/>
  <c r="U7" i="8"/>
  <c r="L8" i="8"/>
  <c r="J7" i="8"/>
  <c r="BG6" i="8"/>
  <c r="BF6" i="8"/>
  <c r="BD6" i="8"/>
  <c r="BC6" i="8"/>
  <c r="BB6" i="8"/>
  <c r="T6" i="8"/>
  <c r="N6" i="8"/>
  <c r="M6" i="8"/>
  <c r="K6" i="8"/>
  <c r="I6" i="8"/>
  <c r="Q6" i="8" s="1"/>
  <c r="O6" i="8"/>
  <c r="U6" i="8"/>
  <c r="L6" i="8"/>
  <c r="J6" i="8"/>
  <c r="BG5" i="8"/>
  <c r="BF5" i="8"/>
  <c r="BD5" i="8"/>
  <c r="BC5" i="8"/>
  <c r="BB5" i="8"/>
  <c r="T5" i="8"/>
  <c r="M5" i="8"/>
  <c r="K5" i="8"/>
  <c r="I5" i="8"/>
  <c r="Q5" i="8" s="1"/>
  <c r="O5" i="8"/>
  <c r="U5" i="8"/>
  <c r="L5" i="8"/>
  <c r="J5" i="8"/>
  <c r="BG4" i="8"/>
  <c r="BF4" i="8"/>
  <c r="BE4" i="8"/>
  <c r="BD4" i="8"/>
  <c r="BC4" i="8"/>
  <c r="T4" i="8"/>
  <c r="M4" i="8"/>
  <c r="K4" i="8"/>
  <c r="I4" i="8"/>
  <c r="Q4" i="8" s="1"/>
  <c r="O4" i="8"/>
  <c r="N5" i="8"/>
  <c r="U4" i="8"/>
  <c r="L4" i="8"/>
  <c r="J4" i="8"/>
  <c r="BG3" i="8"/>
  <c r="BF3" i="8"/>
  <c r="BE3" i="8"/>
  <c r="BD3" i="8"/>
  <c r="BC3" i="8"/>
  <c r="AE3" i="8"/>
  <c r="AE11" i="8" s="1"/>
  <c r="BG8" i="8" s="1"/>
  <c r="AD3" i="8"/>
  <c r="AD11" i="8" s="1"/>
  <c r="BF8" i="8" s="1"/>
  <c r="AC3" i="8"/>
  <c r="BE7" i="8" s="1"/>
  <c r="AB3" i="8"/>
  <c r="BD7" i="8" s="1"/>
  <c r="AA3" i="8"/>
  <c r="BC7" i="8" s="1"/>
  <c r="Z3" i="8"/>
  <c r="BB7" i="8" s="1"/>
  <c r="T3" i="8"/>
  <c r="K3" i="8"/>
  <c r="I3" i="8"/>
  <c r="Q3" i="8" s="1"/>
  <c r="O3" i="8"/>
  <c r="N4" i="8"/>
  <c r="U3" i="8"/>
  <c r="L3" i="8"/>
  <c r="J3" i="8"/>
  <c r="BG2" i="8"/>
  <c r="BF2" i="8"/>
  <c r="BE2" i="8"/>
  <c r="BD2" i="8"/>
  <c r="BC2" i="8"/>
  <c r="BB2" i="8"/>
  <c r="AA10" i="8"/>
  <c r="Z10" i="8"/>
  <c r="I2" i="8"/>
  <c r="Q2" i="8" s="1"/>
  <c r="V50" i="8"/>
  <c r="U78" i="8"/>
  <c r="T26" i="8"/>
  <c r="S53" i="8"/>
  <c r="R39" i="8"/>
  <c r="BH1" i="8"/>
  <c r="V1" i="8"/>
  <c r="AD1" i="8" s="1"/>
  <c r="W1" i="8"/>
  <c r="AE1" i="8" s="1"/>
  <c r="T1" i="8"/>
  <c r="AB1" i="8" s="1"/>
  <c r="U1" i="8"/>
  <c r="AC1" i="8" s="1"/>
  <c r="S1" i="8"/>
  <c r="AA1" i="8" s="1"/>
  <c r="R1" i="8"/>
  <c r="Z1" i="8" s="1"/>
  <c r="I85" i="6"/>
  <c r="Q85" i="6" s="1"/>
  <c r="I85" i="1"/>
  <c r="Q85" i="1" s="1"/>
  <c r="N74" i="6"/>
  <c r="V85" i="6"/>
  <c r="U85" i="6"/>
  <c r="D1" i="6"/>
  <c r="D1" i="10" s="1"/>
  <c r="C2" i="10"/>
  <c r="C1" i="10"/>
  <c r="B2" i="6"/>
  <c r="B1" i="6"/>
  <c r="B1" i="10" s="1"/>
  <c r="I84" i="6"/>
  <c r="Q84" i="6" s="1"/>
  <c r="I83" i="6"/>
  <c r="Q83" i="6" s="1"/>
  <c r="I82" i="6"/>
  <c r="Q82" i="6" s="1"/>
  <c r="M81" i="6"/>
  <c r="I81" i="6"/>
  <c r="Q81" i="6" s="1"/>
  <c r="N81" i="6"/>
  <c r="I80" i="6"/>
  <c r="Q80" i="6" s="1"/>
  <c r="I79" i="6"/>
  <c r="Q79" i="6" s="1"/>
  <c r="I78" i="6"/>
  <c r="Q78" i="6" s="1"/>
  <c r="M77" i="6"/>
  <c r="I77" i="6"/>
  <c r="Q77" i="6" s="1"/>
  <c r="I76" i="6"/>
  <c r="Q76" i="6" s="1"/>
  <c r="I75" i="6"/>
  <c r="Q75" i="6" s="1"/>
  <c r="I74" i="6"/>
  <c r="Q74" i="6" s="1"/>
  <c r="M73" i="6"/>
  <c r="I73" i="6"/>
  <c r="Q73" i="6" s="1"/>
  <c r="N73" i="6"/>
  <c r="I72" i="6"/>
  <c r="Q72" i="6" s="1"/>
  <c r="I71" i="6"/>
  <c r="Q71" i="6" s="1"/>
  <c r="Q70" i="6"/>
  <c r="I70" i="6"/>
  <c r="I69" i="6"/>
  <c r="Q69" i="6" s="1"/>
  <c r="I68" i="6"/>
  <c r="Q68" i="6" s="1"/>
  <c r="M67" i="6"/>
  <c r="I67" i="6"/>
  <c r="Q67" i="6" s="1"/>
  <c r="I66" i="6"/>
  <c r="Q66" i="6" s="1"/>
  <c r="M65" i="6"/>
  <c r="I65" i="6"/>
  <c r="Q65" i="6" s="1"/>
  <c r="Q64" i="6"/>
  <c r="I64" i="6"/>
  <c r="I63" i="6"/>
  <c r="Q63" i="6" s="1"/>
  <c r="I62" i="6"/>
  <c r="Q62" i="6" s="1"/>
  <c r="I61" i="6"/>
  <c r="Q61" i="6" s="1"/>
  <c r="I60" i="6"/>
  <c r="Q60" i="6" s="1"/>
  <c r="I59" i="6"/>
  <c r="Q59" i="6" s="1"/>
  <c r="I58" i="6"/>
  <c r="Q58" i="6" s="1"/>
  <c r="M57" i="6"/>
  <c r="I57" i="6"/>
  <c r="Q57" i="6" s="1"/>
  <c r="I56" i="6"/>
  <c r="Q56" i="6" s="1"/>
  <c r="I55" i="6"/>
  <c r="Q55" i="6" s="1"/>
  <c r="I54" i="6"/>
  <c r="Q54" i="6" s="1"/>
  <c r="I53" i="6"/>
  <c r="Q53" i="6" s="1"/>
  <c r="I52" i="6"/>
  <c r="Q52" i="6" s="1"/>
  <c r="I51" i="6"/>
  <c r="Q51" i="6" s="1"/>
  <c r="I50" i="6"/>
  <c r="Q50" i="6" s="1"/>
  <c r="M49" i="6"/>
  <c r="I49" i="6"/>
  <c r="Q49" i="6" s="1"/>
  <c r="M48" i="6"/>
  <c r="I48" i="6"/>
  <c r="Q48" i="6" s="1"/>
  <c r="I47" i="6"/>
  <c r="Q47" i="6" s="1"/>
  <c r="I46" i="6"/>
  <c r="Q46" i="6" s="1"/>
  <c r="I45" i="6"/>
  <c r="Q45" i="6" s="1"/>
  <c r="I44" i="6"/>
  <c r="Q44" i="6" s="1"/>
  <c r="I43" i="6"/>
  <c r="Q43" i="6" s="1"/>
  <c r="I42" i="6"/>
  <c r="Q42" i="6" s="1"/>
  <c r="N41" i="6"/>
  <c r="M41" i="6"/>
  <c r="I41" i="6"/>
  <c r="Q41" i="6" s="1"/>
  <c r="I40" i="6"/>
  <c r="Q40" i="6" s="1"/>
  <c r="I39" i="6"/>
  <c r="Q39" i="6" s="1"/>
  <c r="I38" i="6"/>
  <c r="Q38" i="6" s="1"/>
  <c r="I37" i="6"/>
  <c r="Q37" i="6" s="1"/>
  <c r="I36" i="6"/>
  <c r="Q36" i="6" s="1"/>
  <c r="I35" i="6"/>
  <c r="Q35" i="6" s="1"/>
  <c r="I34" i="6"/>
  <c r="Q34" i="6" s="1"/>
  <c r="N33" i="6"/>
  <c r="M33" i="6"/>
  <c r="I33" i="6"/>
  <c r="Q33" i="6" s="1"/>
  <c r="I32" i="6"/>
  <c r="Q32" i="6" s="1"/>
  <c r="I31" i="6"/>
  <c r="Q31" i="6" s="1"/>
  <c r="I30" i="6"/>
  <c r="Q30" i="6" s="1"/>
  <c r="I29" i="6"/>
  <c r="Q29" i="6" s="1"/>
  <c r="I28" i="6"/>
  <c r="Q28" i="6" s="1"/>
  <c r="I27" i="6"/>
  <c r="Q27" i="6" s="1"/>
  <c r="I26" i="6"/>
  <c r="Q26" i="6" s="1"/>
  <c r="N25" i="6"/>
  <c r="M25" i="6"/>
  <c r="I25" i="6"/>
  <c r="Q25" i="6" s="1"/>
  <c r="U24" i="6"/>
  <c r="I24" i="6"/>
  <c r="Q24" i="6" s="1"/>
  <c r="Q23" i="6"/>
  <c r="I23" i="6"/>
  <c r="I22" i="6"/>
  <c r="Q22" i="6" s="1"/>
  <c r="I21" i="6"/>
  <c r="Q21" i="6" s="1"/>
  <c r="I20" i="6"/>
  <c r="Q20" i="6" s="1"/>
  <c r="I19" i="6"/>
  <c r="Q19" i="6" s="1"/>
  <c r="I18" i="6"/>
  <c r="Q18" i="6" s="1"/>
  <c r="I17" i="6"/>
  <c r="Q17" i="6" s="1"/>
  <c r="M17" i="6"/>
  <c r="I16" i="6"/>
  <c r="Q16" i="6" s="1"/>
  <c r="V16" i="6"/>
  <c r="I15" i="6"/>
  <c r="Q15" i="6" s="1"/>
  <c r="I14" i="6"/>
  <c r="Q14" i="6" s="1"/>
  <c r="I13" i="6"/>
  <c r="Q13" i="6" s="1"/>
  <c r="I12" i="6"/>
  <c r="Q12" i="6" s="1"/>
  <c r="U11" i="6"/>
  <c r="I11" i="6"/>
  <c r="Q11" i="6" s="1"/>
  <c r="Y11" i="6"/>
  <c r="I10" i="6"/>
  <c r="Q10" i="6" s="1"/>
  <c r="K10" i="6"/>
  <c r="N9" i="6"/>
  <c r="K9" i="6"/>
  <c r="I9" i="6"/>
  <c r="Q9" i="6" s="1"/>
  <c r="M9" i="6"/>
  <c r="BA8" i="6"/>
  <c r="I8" i="6"/>
  <c r="Q8" i="6" s="1"/>
  <c r="Q7" i="6"/>
  <c r="I7" i="6"/>
  <c r="I6" i="6"/>
  <c r="Q6" i="6" s="1"/>
  <c r="I5" i="6"/>
  <c r="Q5" i="6" s="1"/>
  <c r="I4" i="6"/>
  <c r="Q4" i="6" s="1"/>
  <c r="M3" i="6"/>
  <c r="I3" i="6"/>
  <c r="Q3" i="6" s="1"/>
  <c r="N3" i="6"/>
  <c r="U3" i="6"/>
  <c r="I2" i="6"/>
  <c r="Q2" i="6" s="1"/>
  <c r="U67" i="6"/>
  <c r="BH1" i="6"/>
  <c r="N1" i="6"/>
  <c r="M1" i="6"/>
  <c r="BA8" i="1"/>
  <c r="BH1" i="1"/>
  <c r="K4" i="9" l="1"/>
  <c r="K6" i="9"/>
  <c r="K8" i="9"/>
  <c r="K10" i="9"/>
  <c r="K12" i="9"/>
  <c r="K14" i="9"/>
  <c r="K16" i="9"/>
  <c r="K18" i="9"/>
  <c r="K20" i="9"/>
  <c r="K22" i="9"/>
  <c r="K24" i="9"/>
  <c r="K26" i="9"/>
  <c r="K28" i="9"/>
  <c r="K30" i="9"/>
  <c r="K32" i="9"/>
  <c r="K34" i="9"/>
  <c r="K36" i="9"/>
  <c r="K38" i="9"/>
  <c r="K40" i="9"/>
  <c r="K42" i="9"/>
  <c r="K60" i="9"/>
  <c r="K62" i="9"/>
  <c r="U1" i="6"/>
  <c r="AC1" i="6" s="1"/>
  <c r="M114" i="6"/>
  <c r="N21" i="10"/>
  <c r="N13" i="10"/>
  <c r="M23" i="10"/>
  <c r="J82" i="10"/>
  <c r="J65" i="10"/>
  <c r="J48" i="10"/>
  <c r="J40" i="10"/>
  <c r="J31" i="10"/>
  <c r="J22" i="10"/>
  <c r="J14" i="10"/>
  <c r="J5" i="10"/>
  <c r="N85" i="10"/>
  <c r="N69" i="10"/>
  <c r="N61" i="10"/>
  <c r="L71" i="10"/>
  <c r="L62" i="10"/>
  <c r="L42" i="10"/>
  <c r="L34" i="10"/>
  <c r="L23" i="10"/>
  <c r="W24" i="6"/>
  <c r="B44" i="9"/>
  <c r="B20" i="9"/>
  <c r="W99" i="1"/>
  <c r="W101" i="1"/>
  <c r="W102" i="1"/>
  <c r="W103" i="1"/>
  <c r="W100" i="1"/>
  <c r="G68" i="9"/>
  <c r="N68" i="9" s="1"/>
  <c r="G44" i="9"/>
  <c r="AE13" i="1"/>
  <c r="O113" i="1" s="1"/>
  <c r="G20" i="9"/>
  <c r="AE14" i="1"/>
  <c r="B65" i="10"/>
  <c r="I66" i="10" s="1"/>
  <c r="Z4" i="6"/>
  <c r="B41" i="10"/>
  <c r="I41" i="10" s="1"/>
  <c r="Z5" i="6"/>
  <c r="B17" i="10"/>
  <c r="I17" i="10" s="1"/>
  <c r="Z6" i="6"/>
  <c r="T99" i="1"/>
  <c r="T103" i="1"/>
  <c r="T102" i="1"/>
  <c r="T101" i="1"/>
  <c r="T100" i="1"/>
  <c r="T99" i="6"/>
  <c r="T101" i="6"/>
  <c r="T102" i="6"/>
  <c r="T100" i="6"/>
  <c r="V99" i="6"/>
  <c r="V101" i="6"/>
  <c r="V102" i="6"/>
  <c r="V100" i="6"/>
  <c r="F65" i="10"/>
  <c r="M65" i="10" s="1"/>
  <c r="AD4" i="6"/>
  <c r="F41" i="10"/>
  <c r="AD5" i="6"/>
  <c r="F17" i="10"/>
  <c r="M17" i="10" s="1"/>
  <c r="AD6" i="6"/>
  <c r="R99" i="6"/>
  <c r="R102" i="6"/>
  <c r="R101" i="6"/>
  <c r="R100" i="6"/>
  <c r="W99" i="6"/>
  <c r="W102" i="6"/>
  <c r="W101" i="6"/>
  <c r="W100" i="6"/>
  <c r="G65" i="10"/>
  <c r="AE4" i="6"/>
  <c r="G41" i="10"/>
  <c r="AE5" i="6"/>
  <c r="AE13" i="6" s="1"/>
  <c r="O116" i="6" s="1"/>
  <c r="G17" i="10"/>
  <c r="N18" i="10" s="1"/>
  <c r="AE6" i="6"/>
  <c r="R99" i="1"/>
  <c r="R103" i="1"/>
  <c r="R101" i="1"/>
  <c r="R102" i="1"/>
  <c r="R100" i="1"/>
  <c r="L85" i="10"/>
  <c r="L56" i="10"/>
  <c r="L45" i="10"/>
  <c r="L37" i="10"/>
  <c r="L17" i="10"/>
  <c r="L9" i="10"/>
  <c r="N77" i="10"/>
  <c r="V77" i="10"/>
  <c r="J76" i="10"/>
  <c r="R76" i="10"/>
  <c r="K64" i="9"/>
  <c r="K76" i="9"/>
  <c r="S76" i="9"/>
  <c r="I22" i="9"/>
  <c r="L4" i="10"/>
  <c r="L87" i="10"/>
  <c r="L77" i="10"/>
  <c r="L47" i="10"/>
  <c r="L39" i="10"/>
  <c r="L20" i="10"/>
  <c r="L11" i="10"/>
  <c r="I86" i="9"/>
  <c r="I78" i="9"/>
  <c r="B63" i="9"/>
  <c r="I64" i="9" s="1"/>
  <c r="G63" i="9"/>
  <c r="N64" i="9" s="1"/>
  <c r="G39" i="9"/>
  <c r="N40" i="9" s="1"/>
  <c r="N4" i="10"/>
  <c r="M84" i="10"/>
  <c r="M68" i="10"/>
  <c r="M60" i="10"/>
  <c r="M52" i="10"/>
  <c r="M44" i="10"/>
  <c r="M36" i="10"/>
  <c r="M28" i="10"/>
  <c r="M20" i="10"/>
  <c r="M12" i="10"/>
  <c r="M4" i="10"/>
  <c r="B39" i="9"/>
  <c r="I40" i="9" s="1"/>
  <c r="I65" i="9"/>
  <c r="I57" i="9"/>
  <c r="J78" i="10"/>
  <c r="J62" i="10"/>
  <c r="J53" i="10"/>
  <c r="J45" i="10"/>
  <c r="J37" i="10"/>
  <c r="J28" i="10"/>
  <c r="J19" i="10"/>
  <c r="J11" i="10"/>
  <c r="N58" i="10"/>
  <c r="N50" i="10"/>
  <c r="N34" i="10"/>
  <c r="B15" i="9"/>
  <c r="I16" i="9" s="1"/>
  <c r="G15" i="9"/>
  <c r="N16" i="9" s="1"/>
  <c r="M87" i="10"/>
  <c r="M79" i="10"/>
  <c r="L4" i="9"/>
  <c r="L6" i="9"/>
  <c r="L8" i="9"/>
  <c r="L10" i="9"/>
  <c r="L12" i="9"/>
  <c r="L14" i="9"/>
  <c r="L16" i="9"/>
  <c r="L18" i="9"/>
  <c r="L20" i="9"/>
  <c r="L22" i="9"/>
  <c r="L24" i="9"/>
  <c r="L26" i="9"/>
  <c r="L28" i="9"/>
  <c r="L30" i="9"/>
  <c r="L32" i="9"/>
  <c r="L34" i="9"/>
  <c r="L36" i="9"/>
  <c r="J4" i="9"/>
  <c r="J6" i="9"/>
  <c r="J8" i="9"/>
  <c r="J10" i="9"/>
  <c r="J12" i="9"/>
  <c r="J14" i="9"/>
  <c r="J16" i="9"/>
  <c r="J18" i="9"/>
  <c r="J20" i="9"/>
  <c r="J22" i="9"/>
  <c r="J24" i="9"/>
  <c r="J26" i="9"/>
  <c r="J28" i="9"/>
  <c r="J30" i="9"/>
  <c r="J32" i="9"/>
  <c r="J34" i="9"/>
  <c r="J36" i="9"/>
  <c r="J38" i="9"/>
  <c r="J40" i="9"/>
  <c r="J42" i="9"/>
  <c r="J44" i="9"/>
  <c r="J46" i="9"/>
  <c r="J48" i="9"/>
  <c r="J50" i="9"/>
  <c r="N24" i="9"/>
  <c r="N8" i="9"/>
  <c r="I86" i="10"/>
  <c r="I78" i="10"/>
  <c r="I70" i="10"/>
  <c r="I22" i="10"/>
  <c r="I68" i="10"/>
  <c r="I60" i="10"/>
  <c r="I52" i="10"/>
  <c r="I44" i="10"/>
  <c r="I20" i="10"/>
  <c r="I12" i="10"/>
  <c r="I4" i="10"/>
  <c r="N43" i="9"/>
  <c r="N35" i="9"/>
  <c r="I73" i="10"/>
  <c r="I65" i="10"/>
  <c r="I57" i="10"/>
  <c r="I49" i="10"/>
  <c r="I33" i="10"/>
  <c r="I25" i="10"/>
  <c r="I9" i="10"/>
  <c r="I56" i="9"/>
  <c r="I48" i="9"/>
  <c r="I32" i="9"/>
  <c r="I24" i="9"/>
  <c r="I8" i="9"/>
  <c r="N49" i="9"/>
  <c r="N9" i="9"/>
  <c r="N26" i="10"/>
  <c r="M73" i="10"/>
  <c r="M25" i="10"/>
  <c r="M9" i="10"/>
  <c r="L61" i="9"/>
  <c r="L77" i="9"/>
  <c r="L81" i="9"/>
  <c r="P42" i="10"/>
  <c r="P41" i="10"/>
  <c r="X5" i="10"/>
  <c r="P49" i="10"/>
  <c r="X13" i="10"/>
  <c r="P57" i="10"/>
  <c r="X21" i="10"/>
  <c r="J52" i="9"/>
  <c r="J54" i="9"/>
  <c r="J56" i="9"/>
  <c r="J58" i="9"/>
  <c r="J60" i="9"/>
  <c r="J62" i="9"/>
  <c r="J64" i="9"/>
  <c r="J76" i="9"/>
  <c r="J78" i="9"/>
  <c r="J80" i="9"/>
  <c r="J82" i="9"/>
  <c r="P50" i="10"/>
  <c r="X14" i="10"/>
  <c r="P58" i="10"/>
  <c r="X22" i="10"/>
  <c r="L63" i="9"/>
  <c r="L75" i="9"/>
  <c r="L79" i="9"/>
  <c r="L83" i="9"/>
  <c r="K78" i="9"/>
  <c r="P43" i="10"/>
  <c r="X7" i="10"/>
  <c r="P51" i="10"/>
  <c r="X15" i="10"/>
  <c r="P59" i="10"/>
  <c r="X23" i="10"/>
  <c r="P44" i="10"/>
  <c r="X8" i="10"/>
  <c r="P52" i="10"/>
  <c r="X16" i="10"/>
  <c r="P60" i="10"/>
  <c r="X24" i="10"/>
  <c r="P45" i="10"/>
  <c r="X9" i="10"/>
  <c r="P53" i="10"/>
  <c r="X17" i="10"/>
  <c r="P61" i="10"/>
  <c r="X25" i="10"/>
  <c r="N41" i="9"/>
  <c r="N33" i="9"/>
  <c r="N25" i="9"/>
  <c r="N17" i="9"/>
  <c r="P39" i="10"/>
  <c r="X3" i="10"/>
  <c r="P46" i="10"/>
  <c r="X10" i="10"/>
  <c r="P54" i="10"/>
  <c r="X18" i="10"/>
  <c r="P62" i="10"/>
  <c r="X26" i="10"/>
  <c r="P40" i="10"/>
  <c r="X4" i="10"/>
  <c r="P47" i="10"/>
  <c r="X11" i="10"/>
  <c r="P55" i="10"/>
  <c r="X19" i="10"/>
  <c r="P63" i="10"/>
  <c r="X27" i="10"/>
  <c r="P48" i="10"/>
  <c r="X12" i="10"/>
  <c r="P56" i="10"/>
  <c r="X20" i="10"/>
  <c r="M4" i="9"/>
  <c r="M6" i="9"/>
  <c r="M8" i="9"/>
  <c r="M10" i="9"/>
  <c r="M12" i="9"/>
  <c r="M14" i="9"/>
  <c r="M16" i="9"/>
  <c r="M18" i="9"/>
  <c r="M20" i="9"/>
  <c r="M22" i="9"/>
  <c r="M24" i="9"/>
  <c r="M26" i="9"/>
  <c r="M28" i="9"/>
  <c r="M30" i="9"/>
  <c r="M32" i="9"/>
  <c r="M34" i="9"/>
  <c r="M36" i="9"/>
  <c r="M38" i="9"/>
  <c r="M40" i="9"/>
  <c r="M42" i="9"/>
  <c r="M44" i="9"/>
  <c r="M46" i="9"/>
  <c r="M48" i="9"/>
  <c r="M50" i="9"/>
  <c r="M52" i="9"/>
  <c r="M54" i="9"/>
  <c r="M56" i="9"/>
  <c r="M58" i="9"/>
  <c r="M60" i="9"/>
  <c r="M62" i="9"/>
  <c r="M64" i="9"/>
  <c r="M76" i="9"/>
  <c r="M78" i="9"/>
  <c r="M80" i="9"/>
  <c r="M82" i="9"/>
  <c r="M84" i="9"/>
  <c r="M86" i="9"/>
  <c r="L85" i="9"/>
  <c r="BD7" i="1"/>
  <c r="AB3" i="1"/>
  <c r="R89" i="1"/>
  <c r="R98" i="1"/>
  <c r="R97" i="1"/>
  <c r="R96" i="1"/>
  <c r="R93" i="1"/>
  <c r="R95" i="1"/>
  <c r="R92" i="1"/>
  <c r="R94" i="1"/>
  <c r="R90" i="1"/>
  <c r="R91" i="1"/>
  <c r="I49" i="9"/>
  <c r="I41" i="9"/>
  <c r="I33" i="9"/>
  <c r="I25" i="9"/>
  <c r="I17" i="9"/>
  <c r="I9" i="9"/>
  <c r="BB7" i="6"/>
  <c r="Z3" i="6"/>
  <c r="T89" i="1"/>
  <c r="T98" i="1"/>
  <c r="T97" i="1"/>
  <c r="T96" i="1"/>
  <c r="T95" i="1"/>
  <c r="T92" i="1"/>
  <c r="T93" i="1"/>
  <c r="T94" i="1"/>
  <c r="T90" i="1"/>
  <c r="T91" i="1"/>
  <c r="J82" i="11"/>
  <c r="R58" i="11"/>
  <c r="BG7" i="1"/>
  <c r="AE3" i="1"/>
  <c r="N56" i="9"/>
  <c r="B62" i="10"/>
  <c r="I62" i="10" s="1"/>
  <c r="B38" i="10"/>
  <c r="I39" i="10" s="1"/>
  <c r="B14" i="10"/>
  <c r="I14" i="10" s="1"/>
  <c r="V98" i="6"/>
  <c r="V97" i="6"/>
  <c r="V96" i="6"/>
  <c r="V95" i="6"/>
  <c r="V94" i="6"/>
  <c r="V93" i="6"/>
  <c r="V91" i="6"/>
  <c r="V92" i="6"/>
  <c r="V90" i="6"/>
  <c r="BB7" i="1"/>
  <c r="Z3" i="1"/>
  <c r="B38" i="9"/>
  <c r="I38" i="9" s="1"/>
  <c r="B14" i="9"/>
  <c r="I14" i="9" s="1"/>
  <c r="N79" i="9"/>
  <c r="N23" i="9"/>
  <c r="W98" i="6"/>
  <c r="W97" i="6"/>
  <c r="W96" i="6"/>
  <c r="W95" i="6"/>
  <c r="W93" i="6"/>
  <c r="W92" i="6"/>
  <c r="W94" i="6"/>
  <c r="W91" i="6"/>
  <c r="W90" i="6"/>
  <c r="BF7" i="6"/>
  <c r="AD3" i="6"/>
  <c r="AD11" i="6" s="1"/>
  <c r="T89" i="6"/>
  <c r="T98" i="6"/>
  <c r="T97" i="6"/>
  <c r="T96" i="6"/>
  <c r="T93" i="6"/>
  <c r="T95" i="6"/>
  <c r="T94" i="6"/>
  <c r="T91" i="6"/>
  <c r="T92" i="6"/>
  <c r="T90" i="6"/>
  <c r="X84" i="5"/>
  <c r="C83" i="6"/>
  <c r="C83" i="10" s="1"/>
  <c r="J83" i="10" s="1"/>
  <c r="C84" i="13"/>
  <c r="Y85" i="5"/>
  <c r="R97" i="6"/>
  <c r="R98" i="6"/>
  <c r="R96" i="6"/>
  <c r="R95" i="6"/>
  <c r="R94" i="6"/>
  <c r="R92" i="6"/>
  <c r="R93" i="6"/>
  <c r="R91" i="6"/>
  <c r="R90" i="6"/>
  <c r="V89" i="1"/>
  <c r="V98" i="1"/>
  <c r="V96" i="1"/>
  <c r="V97" i="1"/>
  <c r="V93" i="1"/>
  <c r="V94" i="1"/>
  <c r="V90" i="1"/>
  <c r="V95" i="1"/>
  <c r="V91" i="1"/>
  <c r="V92" i="1"/>
  <c r="W89" i="1"/>
  <c r="W98" i="1"/>
  <c r="W97" i="1"/>
  <c r="W96" i="1"/>
  <c r="W95" i="1"/>
  <c r="W93" i="1"/>
  <c r="W94" i="1"/>
  <c r="W92" i="1"/>
  <c r="W91" i="1"/>
  <c r="W90" i="1"/>
  <c r="G62" i="9"/>
  <c r="N63" i="9" s="1"/>
  <c r="G38" i="9"/>
  <c r="G14" i="9"/>
  <c r="N15" i="9" s="1"/>
  <c r="BG7" i="6"/>
  <c r="AE3" i="6"/>
  <c r="BD7" i="6"/>
  <c r="AB3" i="6"/>
  <c r="K83" i="13"/>
  <c r="C83" i="11"/>
  <c r="S83" i="13"/>
  <c r="V1" i="6"/>
  <c r="AD1" i="6" s="1"/>
  <c r="BF1" i="6" s="1"/>
  <c r="N114" i="6"/>
  <c r="B62" i="9"/>
  <c r="I62" i="9" s="1"/>
  <c r="I84" i="9"/>
  <c r="I76" i="9"/>
  <c r="I60" i="9"/>
  <c r="I20" i="9"/>
  <c r="I12" i="9"/>
  <c r="BF7" i="1"/>
  <c r="AD3" i="1"/>
  <c r="N85" i="9"/>
  <c r="N77" i="9"/>
  <c r="N69" i="9"/>
  <c r="N61" i="9"/>
  <c r="N29" i="9"/>
  <c r="N21" i="9"/>
  <c r="N13" i="9"/>
  <c r="F62" i="10"/>
  <c r="M63" i="10" s="1"/>
  <c r="AD12" i="6"/>
  <c r="N119" i="6" s="1"/>
  <c r="F38" i="10"/>
  <c r="M38" i="10" s="1"/>
  <c r="AD13" i="6"/>
  <c r="N116" i="6" s="1"/>
  <c r="F14" i="10"/>
  <c r="M15" i="10" s="1"/>
  <c r="Y22" i="11"/>
  <c r="Y23" i="11"/>
  <c r="I75" i="9"/>
  <c r="I59" i="9"/>
  <c r="I43" i="9"/>
  <c r="I35" i="9"/>
  <c r="I19" i="9"/>
  <c r="I11" i="9"/>
  <c r="N84" i="9"/>
  <c r="N76" i="9"/>
  <c r="N60" i="9"/>
  <c r="N36" i="9"/>
  <c r="N20" i="9"/>
  <c r="N12" i="9"/>
  <c r="N4" i="9"/>
  <c r="G62" i="10"/>
  <c r="N63" i="10" s="1"/>
  <c r="AE12" i="6"/>
  <c r="O119" i="6" s="1"/>
  <c r="G38" i="10"/>
  <c r="N39" i="10" s="1"/>
  <c r="G14" i="10"/>
  <c r="N15" i="10" s="1"/>
  <c r="V5" i="6"/>
  <c r="W84" i="5"/>
  <c r="C83" i="1"/>
  <c r="J74" i="9"/>
  <c r="R74" i="9"/>
  <c r="J84" i="9"/>
  <c r="J86" i="9"/>
  <c r="K44" i="9"/>
  <c r="K46" i="9"/>
  <c r="K48" i="9"/>
  <c r="K50" i="9"/>
  <c r="K52" i="9"/>
  <c r="K54" i="9"/>
  <c r="K56" i="9"/>
  <c r="K58" i="9"/>
  <c r="K74" i="9"/>
  <c r="S74" i="9"/>
  <c r="L38" i="9"/>
  <c r="L40" i="9"/>
  <c r="L42" i="9"/>
  <c r="L44" i="9"/>
  <c r="L46" i="9"/>
  <c r="M74" i="9"/>
  <c r="U74" i="9"/>
  <c r="L87" i="9"/>
  <c r="K80" i="9"/>
  <c r="K82" i="9"/>
  <c r="K84" i="9"/>
  <c r="K86" i="9"/>
  <c r="L48" i="9"/>
  <c r="L50" i="9"/>
  <c r="L52" i="9"/>
  <c r="L54" i="9"/>
  <c r="L56" i="9"/>
  <c r="L58" i="9"/>
  <c r="Z19" i="8"/>
  <c r="AE19" i="8" s="1"/>
  <c r="J113" i="8"/>
  <c r="I58" i="10"/>
  <c r="I50" i="10"/>
  <c r="I10" i="10"/>
  <c r="J74" i="10"/>
  <c r="J66" i="10"/>
  <c r="J58" i="10"/>
  <c r="J49" i="10"/>
  <c r="J41" i="10"/>
  <c r="J23" i="10"/>
  <c r="J15" i="10"/>
  <c r="J6" i="10"/>
  <c r="N86" i="10"/>
  <c r="N78" i="10"/>
  <c r="N70" i="10"/>
  <c r="N46" i="10"/>
  <c r="N22" i="10"/>
  <c r="M85" i="10"/>
  <c r="M77" i="10"/>
  <c r="M69" i="10"/>
  <c r="M61" i="10"/>
  <c r="M21" i="10"/>
  <c r="M13" i="10"/>
  <c r="L63" i="10"/>
  <c r="L52" i="10"/>
  <c r="L43" i="10"/>
  <c r="L35" i="10"/>
  <c r="L24" i="10"/>
  <c r="L15" i="10"/>
  <c r="L14" i="10"/>
  <c r="I87" i="10"/>
  <c r="I71" i="10"/>
  <c r="I23" i="10"/>
  <c r="J79" i="10"/>
  <c r="J63" i="10"/>
  <c r="J54" i="10"/>
  <c r="J46" i="10"/>
  <c r="J38" i="10"/>
  <c r="J29" i="10"/>
  <c r="J20" i="10"/>
  <c r="J12" i="10"/>
  <c r="J3" i="10"/>
  <c r="N83" i="10"/>
  <c r="N67" i="10"/>
  <c r="N59" i="10"/>
  <c r="N51" i="10"/>
  <c r="N27" i="10"/>
  <c r="N19" i="10"/>
  <c r="M74" i="10"/>
  <c r="M58" i="10"/>
  <c r="M50" i="10"/>
  <c r="M34" i="10"/>
  <c r="M26" i="10"/>
  <c r="M18" i="10"/>
  <c r="M10" i="10"/>
  <c r="L78" i="10"/>
  <c r="L69" i="10"/>
  <c r="L60" i="10"/>
  <c r="L40" i="10"/>
  <c r="L32" i="10"/>
  <c r="L21" i="10"/>
  <c r="Q52" i="10"/>
  <c r="I76" i="10"/>
  <c r="Q12" i="10"/>
  <c r="I36" i="10"/>
  <c r="J68" i="10"/>
  <c r="V32" i="10"/>
  <c r="N56" i="10"/>
  <c r="V24" i="10"/>
  <c r="N48" i="10"/>
  <c r="V16" i="10"/>
  <c r="N40" i="10"/>
  <c r="V8" i="10"/>
  <c r="N32" i="10"/>
  <c r="U71" i="10"/>
  <c r="M71" i="10"/>
  <c r="U39" i="10"/>
  <c r="U31" i="10"/>
  <c r="U23" i="10"/>
  <c r="M47" i="10"/>
  <c r="U7" i="10"/>
  <c r="T65" i="10"/>
  <c r="L65" i="10"/>
  <c r="Q59" i="10"/>
  <c r="I83" i="10"/>
  <c r="I75" i="10"/>
  <c r="Q67" i="10"/>
  <c r="I67" i="10"/>
  <c r="Q35" i="10"/>
  <c r="I59" i="10"/>
  <c r="Q27" i="10"/>
  <c r="I51" i="10"/>
  <c r="Q19" i="10"/>
  <c r="Q11" i="10"/>
  <c r="Q3" i="10"/>
  <c r="I11" i="10"/>
  <c r="J75" i="10"/>
  <c r="J67" i="10"/>
  <c r="J59" i="10"/>
  <c r="J50" i="10"/>
  <c r="J42" i="10"/>
  <c r="J34" i="10"/>
  <c r="J16" i="10"/>
  <c r="J7" i="10"/>
  <c r="N87" i="10"/>
  <c r="V55" i="10"/>
  <c r="N79" i="10"/>
  <c r="N71" i="10"/>
  <c r="V31" i="10"/>
  <c r="V23" i="10"/>
  <c r="N47" i="10"/>
  <c r="V15" i="10"/>
  <c r="V7" i="10"/>
  <c r="N23" i="10"/>
  <c r="M86" i="10"/>
  <c r="M78" i="10"/>
  <c r="U70" i="10"/>
  <c r="M70" i="10"/>
  <c r="U22" i="10"/>
  <c r="M46" i="10"/>
  <c r="M22" i="10"/>
  <c r="L84" i="10"/>
  <c r="T73" i="10"/>
  <c r="L73" i="10"/>
  <c r="L64" i="10"/>
  <c r="L44" i="10"/>
  <c r="L36" i="10"/>
  <c r="L25" i="10"/>
  <c r="L16" i="10"/>
  <c r="L8" i="10"/>
  <c r="S1" i="10"/>
  <c r="AA1" i="10" s="1"/>
  <c r="K1" i="10"/>
  <c r="Q58" i="10"/>
  <c r="I82" i="10"/>
  <c r="Q66" i="10"/>
  <c r="U21" i="10"/>
  <c r="M45" i="10"/>
  <c r="U13" i="10"/>
  <c r="M37" i="10"/>
  <c r="T72" i="10"/>
  <c r="L72" i="10"/>
  <c r="Q4" i="10"/>
  <c r="I28" i="10"/>
  <c r="U15" i="10"/>
  <c r="Q57" i="10"/>
  <c r="J73" i="10"/>
  <c r="V21" i="10"/>
  <c r="N45" i="10"/>
  <c r="V13" i="10"/>
  <c r="N37" i="10"/>
  <c r="U52" i="10"/>
  <c r="M76" i="10"/>
  <c r="R1" i="10"/>
  <c r="Z1" i="10" s="1"/>
  <c r="J1" i="10"/>
  <c r="Q60" i="10"/>
  <c r="I84" i="10"/>
  <c r="Q50" i="10"/>
  <c r="I74" i="10"/>
  <c r="Q72" i="10"/>
  <c r="I72" i="10"/>
  <c r="I64" i="10"/>
  <c r="I56" i="10"/>
  <c r="I48" i="10"/>
  <c r="Q16" i="10"/>
  <c r="I40" i="10"/>
  <c r="Q8" i="10"/>
  <c r="I32" i="10"/>
  <c r="I24" i="10"/>
  <c r="I16" i="10"/>
  <c r="I8" i="10"/>
  <c r="J72" i="10"/>
  <c r="J64" i="10"/>
  <c r="J55" i="10"/>
  <c r="J47" i="10"/>
  <c r="J39" i="10"/>
  <c r="J30" i="10"/>
  <c r="J21" i="10"/>
  <c r="J13" i="10"/>
  <c r="J4" i="10"/>
  <c r="V60" i="10"/>
  <c r="N84" i="10"/>
  <c r="N76" i="10"/>
  <c r="N68" i="10"/>
  <c r="N60" i="10"/>
  <c r="N52" i="10"/>
  <c r="N44" i="10"/>
  <c r="N36" i="10"/>
  <c r="N28" i="10"/>
  <c r="N20" i="10"/>
  <c r="N12" i="10"/>
  <c r="U51" i="10"/>
  <c r="M75" i="10"/>
  <c r="M67" i="10"/>
  <c r="U35" i="10"/>
  <c r="M59" i="10"/>
  <c r="M51" i="10"/>
  <c r="M43" i="10"/>
  <c r="M35" i="10"/>
  <c r="U3" i="10"/>
  <c r="M27" i="10"/>
  <c r="M19" i="10"/>
  <c r="M11" i="10"/>
  <c r="L79" i="10"/>
  <c r="T70" i="10"/>
  <c r="L70" i="10"/>
  <c r="L61" i="10"/>
  <c r="L49" i="10"/>
  <c r="L41" i="10"/>
  <c r="L33" i="10"/>
  <c r="L22" i="10"/>
  <c r="L13" i="10"/>
  <c r="Q55" i="10"/>
  <c r="I79" i="10"/>
  <c r="Q39" i="10"/>
  <c r="Q23" i="10"/>
  <c r="I47" i="10"/>
  <c r="Q7" i="10"/>
  <c r="J71" i="10"/>
  <c r="V51" i="10"/>
  <c r="N75" i="10"/>
  <c r="V19" i="10"/>
  <c r="V11" i="10"/>
  <c r="N35" i="10"/>
  <c r="U1" i="10"/>
  <c r="AC1" i="10" s="1"/>
  <c r="M1" i="10"/>
  <c r="U66" i="10"/>
  <c r="M66" i="10"/>
  <c r="T1" i="10"/>
  <c r="AB1" i="10" s="1"/>
  <c r="L1" i="10"/>
  <c r="L48" i="10"/>
  <c r="L12" i="10"/>
  <c r="Q1" i="10"/>
  <c r="Y1" i="10" s="1"/>
  <c r="I1" i="10"/>
  <c r="Q22" i="10"/>
  <c r="I46" i="10"/>
  <c r="J70" i="10"/>
  <c r="V1" i="10"/>
  <c r="AD1" i="10" s="1"/>
  <c r="N1" i="10"/>
  <c r="V58" i="10"/>
  <c r="N82" i="10"/>
  <c r="V50" i="10"/>
  <c r="N74" i="10"/>
  <c r="V66" i="10"/>
  <c r="N66" i="10"/>
  <c r="U33" i="10"/>
  <c r="M57" i="10"/>
  <c r="U25" i="10"/>
  <c r="M49" i="10"/>
  <c r="U9" i="10"/>
  <c r="M33" i="10"/>
  <c r="T68" i="10"/>
  <c r="L68" i="10"/>
  <c r="I85" i="10"/>
  <c r="I77" i="10"/>
  <c r="I69" i="10"/>
  <c r="I61" i="10"/>
  <c r="Q21" i="10"/>
  <c r="I45" i="10"/>
  <c r="Q13" i="10"/>
  <c r="I37" i="10"/>
  <c r="I21" i="10"/>
  <c r="I13" i="10"/>
  <c r="J77" i="10"/>
  <c r="J69" i="10"/>
  <c r="J61" i="10"/>
  <c r="J52" i="10"/>
  <c r="J44" i="10"/>
  <c r="J36" i="10"/>
  <c r="J27" i="10"/>
  <c r="J18" i="10"/>
  <c r="J10" i="10"/>
  <c r="V57" i="10"/>
  <c r="N73" i="10"/>
  <c r="N65" i="10"/>
  <c r="V33" i="10"/>
  <c r="N57" i="10"/>
  <c r="V25" i="10"/>
  <c r="N49" i="10"/>
  <c r="V9" i="10"/>
  <c r="N33" i="10"/>
  <c r="N25" i="10"/>
  <c r="N17" i="10"/>
  <c r="N9" i="10"/>
  <c r="U72" i="10"/>
  <c r="M72" i="10"/>
  <c r="M64" i="10"/>
  <c r="M56" i="10"/>
  <c r="M48" i="10"/>
  <c r="M40" i="10"/>
  <c r="M32" i="10"/>
  <c r="M24" i="10"/>
  <c r="M16" i="10"/>
  <c r="M8" i="10"/>
  <c r="L86" i="10"/>
  <c r="L76" i="10"/>
  <c r="L57" i="10"/>
  <c r="L46" i="10"/>
  <c r="L38" i="10"/>
  <c r="L28" i="10"/>
  <c r="L10" i="10"/>
  <c r="U27" i="10"/>
  <c r="Q31" i="10"/>
  <c r="V59" i="10"/>
  <c r="U59" i="10"/>
  <c r="V28" i="10"/>
  <c r="V20" i="10"/>
  <c r="V12" i="10"/>
  <c r="T31" i="10"/>
  <c r="T20" i="10"/>
  <c r="T59" i="10"/>
  <c r="U57" i="10"/>
  <c r="R68" i="9"/>
  <c r="J68" i="9"/>
  <c r="S66" i="9"/>
  <c r="K66" i="9"/>
  <c r="S68" i="9"/>
  <c r="K68" i="9"/>
  <c r="S70" i="9"/>
  <c r="K70" i="9"/>
  <c r="K72" i="9"/>
  <c r="S72" i="9"/>
  <c r="K88" i="9"/>
  <c r="K89" i="9"/>
  <c r="Q59" i="9"/>
  <c r="I83" i="9"/>
  <c r="Q67" i="9"/>
  <c r="I67" i="9"/>
  <c r="Q27" i="9"/>
  <c r="I51" i="9"/>
  <c r="Q3" i="9"/>
  <c r="I27" i="9"/>
  <c r="V28" i="9"/>
  <c r="N52" i="9"/>
  <c r="V4" i="9"/>
  <c r="N28" i="9"/>
  <c r="P64" i="9"/>
  <c r="X28" i="9"/>
  <c r="P56" i="9"/>
  <c r="X20" i="9"/>
  <c r="P48" i="9"/>
  <c r="X12" i="9"/>
  <c r="P40" i="9"/>
  <c r="X4" i="9"/>
  <c r="R66" i="9"/>
  <c r="J66" i="9"/>
  <c r="V13" i="9"/>
  <c r="N37" i="9"/>
  <c r="P41" i="9"/>
  <c r="X5" i="9"/>
  <c r="L60" i="9"/>
  <c r="L62" i="9"/>
  <c r="L64" i="9"/>
  <c r="T66" i="9"/>
  <c r="L66" i="9"/>
  <c r="T68" i="9"/>
  <c r="L68" i="9"/>
  <c r="T70" i="9"/>
  <c r="L70" i="9"/>
  <c r="L72" i="9"/>
  <c r="T72" i="9"/>
  <c r="L74" i="9"/>
  <c r="L76" i="9"/>
  <c r="L78" i="9"/>
  <c r="L80" i="9"/>
  <c r="L82" i="9"/>
  <c r="L84" i="9"/>
  <c r="L86" i="9"/>
  <c r="L88" i="9"/>
  <c r="L89" i="9"/>
  <c r="I82" i="9"/>
  <c r="I74" i="9"/>
  <c r="Q66" i="9"/>
  <c r="I66" i="9"/>
  <c r="Q34" i="9"/>
  <c r="I58" i="9"/>
  <c r="Q26" i="9"/>
  <c r="I50" i="9"/>
  <c r="Q18" i="9"/>
  <c r="I42" i="9"/>
  <c r="Q10" i="9"/>
  <c r="I34" i="9"/>
  <c r="I26" i="9"/>
  <c r="I18" i="9"/>
  <c r="I10" i="9"/>
  <c r="V51" i="9"/>
  <c r="N75" i="9"/>
  <c r="V67" i="9"/>
  <c r="V27" i="9"/>
  <c r="N51" i="9"/>
  <c r="P63" i="9"/>
  <c r="X27" i="9"/>
  <c r="P55" i="9"/>
  <c r="X19" i="9"/>
  <c r="P47" i="9"/>
  <c r="X11" i="9"/>
  <c r="P39" i="9"/>
  <c r="X3" i="9"/>
  <c r="U66" i="9"/>
  <c r="M66" i="9"/>
  <c r="U68" i="9"/>
  <c r="M68" i="9"/>
  <c r="U70" i="9"/>
  <c r="M70" i="9"/>
  <c r="M72" i="9"/>
  <c r="U72" i="9"/>
  <c r="M88" i="9"/>
  <c r="M89" i="9"/>
  <c r="I73" i="9"/>
  <c r="Q73" i="9"/>
  <c r="N74" i="9"/>
  <c r="N50" i="9"/>
  <c r="N42" i="9"/>
  <c r="N34" i="9"/>
  <c r="P62" i="9"/>
  <c r="X26" i="9"/>
  <c r="P54" i="9"/>
  <c r="X18" i="9"/>
  <c r="P46" i="9"/>
  <c r="X10" i="9"/>
  <c r="P38" i="9"/>
  <c r="X2" i="9"/>
  <c r="J72" i="9"/>
  <c r="R72" i="9"/>
  <c r="J88" i="9"/>
  <c r="J89" i="9"/>
  <c r="P57" i="9"/>
  <c r="X21" i="9"/>
  <c r="J3" i="9"/>
  <c r="J5" i="9"/>
  <c r="J7" i="9"/>
  <c r="J9" i="9"/>
  <c r="J11" i="9"/>
  <c r="J13" i="9"/>
  <c r="J15" i="9"/>
  <c r="J17" i="9"/>
  <c r="J19" i="9"/>
  <c r="J21" i="9"/>
  <c r="J23" i="9"/>
  <c r="J25" i="9"/>
  <c r="J27" i="9"/>
  <c r="J29" i="9"/>
  <c r="J31" i="9"/>
  <c r="J33" i="9"/>
  <c r="J35" i="9"/>
  <c r="J37" i="9"/>
  <c r="J39" i="9"/>
  <c r="J41" i="9"/>
  <c r="J43" i="9"/>
  <c r="J45" i="9"/>
  <c r="J47" i="9"/>
  <c r="J49" i="9"/>
  <c r="J51" i="9"/>
  <c r="J53" i="9"/>
  <c r="J55" i="9"/>
  <c r="J57" i="9"/>
  <c r="J59" i="9"/>
  <c r="J61" i="9"/>
  <c r="J63" i="9"/>
  <c r="R65" i="9"/>
  <c r="J65" i="9"/>
  <c r="R67" i="9"/>
  <c r="J67" i="9"/>
  <c r="R69" i="9"/>
  <c r="J69" i="9"/>
  <c r="R71" i="9"/>
  <c r="J71" i="9"/>
  <c r="J73" i="9"/>
  <c r="R73" i="9"/>
  <c r="J75" i="9"/>
  <c r="J77" i="9"/>
  <c r="J79" i="9"/>
  <c r="J81" i="9"/>
  <c r="J83" i="9"/>
  <c r="J85" i="9"/>
  <c r="J87" i="9"/>
  <c r="I72" i="9"/>
  <c r="Q72" i="9"/>
  <c r="N73" i="9"/>
  <c r="V73" i="9"/>
  <c r="V65" i="9"/>
  <c r="N65" i="9"/>
  <c r="V33" i="9"/>
  <c r="N57" i="9"/>
  <c r="P61" i="9"/>
  <c r="X25" i="9"/>
  <c r="P53" i="9"/>
  <c r="X17" i="9"/>
  <c r="P45" i="9"/>
  <c r="X9" i="9"/>
  <c r="K3" i="9"/>
  <c r="K5" i="9"/>
  <c r="K7" i="9"/>
  <c r="K9" i="9"/>
  <c r="K11" i="9"/>
  <c r="K13" i="9"/>
  <c r="K15" i="9"/>
  <c r="K17" i="9"/>
  <c r="K19" i="9"/>
  <c r="K21" i="9"/>
  <c r="K23" i="9"/>
  <c r="K25" i="9"/>
  <c r="K27" i="9"/>
  <c r="K29" i="9"/>
  <c r="K31" i="9"/>
  <c r="K33" i="9"/>
  <c r="K35" i="9"/>
  <c r="K37" i="9"/>
  <c r="K39" i="9"/>
  <c r="K41" i="9"/>
  <c r="K43" i="9"/>
  <c r="K45" i="9"/>
  <c r="K47" i="9"/>
  <c r="K49" i="9"/>
  <c r="K51" i="9"/>
  <c r="K53" i="9"/>
  <c r="K55" i="9"/>
  <c r="K57" i="9"/>
  <c r="K59" i="9"/>
  <c r="K61" i="9"/>
  <c r="K63" i="9"/>
  <c r="S65" i="9"/>
  <c r="K65" i="9"/>
  <c r="S67" i="9"/>
  <c r="K67" i="9"/>
  <c r="S69" i="9"/>
  <c r="K69" i="9"/>
  <c r="S71" i="9"/>
  <c r="K71" i="9"/>
  <c r="K73" i="9"/>
  <c r="S73" i="9"/>
  <c r="K75" i="9"/>
  <c r="K77" i="9"/>
  <c r="K79" i="9"/>
  <c r="K81" i="9"/>
  <c r="K83" i="9"/>
  <c r="K85" i="9"/>
  <c r="K87" i="9"/>
  <c r="Q55" i="9"/>
  <c r="I79" i="9"/>
  <c r="I71" i="9"/>
  <c r="Q31" i="9"/>
  <c r="Q23" i="9"/>
  <c r="I47" i="9"/>
  <c r="Q15" i="9"/>
  <c r="Q7" i="9"/>
  <c r="I23" i="9"/>
  <c r="N72" i="9"/>
  <c r="V72" i="9"/>
  <c r="V24" i="9"/>
  <c r="N48" i="9"/>
  <c r="V8" i="9"/>
  <c r="N32" i="9"/>
  <c r="P60" i="9"/>
  <c r="X24" i="9"/>
  <c r="P52" i="9"/>
  <c r="X16" i="9"/>
  <c r="P44" i="9"/>
  <c r="X8" i="9"/>
  <c r="R70" i="9"/>
  <c r="J70" i="9"/>
  <c r="Q12" i="9"/>
  <c r="I36" i="9"/>
  <c r="L3" i="9"/>
  <c r="L5" i="9"/>
  <c r="L7" i="9"/>
  <c r="L9" i="9"/>
  <c r="L11" i="9"/>
  <c r="L13" i="9"/>
  <c r="L15" i="9"/>
  <c r="L17" i="9"/>
  <c r="L19" i="9"/>
  <c r="L21" i="9"/>
  <c r="L23" i="9"/>
  <c r="L25" i="9"/>
  <c r="L27" i="9"/>
  <c r="L29" i="9"/>
  <c r="L31" i="9"/>
  <c r="L33" i="9"/>
  <c r="L35" i="9"/>
  <c r="L37" i="9"/>
  <c r="L39" i="9"/>
  <c r="L41" i="9"/>
  <c r="L43" i="9"/>
  <c r="L45" i="9"/>
  <c r="L47" i="9"/>
  <c r="L49" i="9"/>
  <c r="L51" i="9"/>
  <c r="L53" i="9"/>
  <c r="L55" i="9"/>
  <c r="L57" i="9"/>
  <c r="L59" i="9"/>
  <c r="T65" i="9"/>
  <c r="L65" i="9"/>
  <c r="T67" i="9"/>
  <c r="L67" i="9"/>
  <c r="T69" i="9"/>
  <c r="L69" i="9"/>
  <c r="T71" i="9"/>
  <c r="L71" i="9"/>
  <c r="L73" i="9"/>
  <c r="T73" i="9"/>
  <c r="Q70" i="9"/>
  <c r="I70" i="9"/>
  <c r="Q22" i="9"/>
  <c r="I46" i="9"/>
  <c r="V71" i="9"/>
  <c r="N71" i="9"/>
  <c r="V23" i="9"/>
  <c r="N47" i="9"/>
  <c r="P59" i="9"/>
  <c r="X23" i="9"/>
  <c r="P51" i="9"/>
  <c r="X15" i="9"/>
  <c r="P43" i="9"/>
  <c r="X7" i="9"/>
  <c r="Q20" i="9"/>
  <c r="I44" i="9"/>
  <c r="P49" i="9"/>
  <c r="X13" i="9"/>
  <c r="M3" i="9"/>
  <c r="M5" i="9"/>
  <c r="M7" i="9"/>
  <c r="M9" i="9"/>
  <c r="M11" i="9"/>
  <c r="M13" i="9"/>
  <c r="M15" i="9"/>
  <c r="M17" i="9"/>
  <c r="M19" i="9"/>
  <c r="M21" i="9"/>
  <c r="M23" i="9"/>
  <c r="M25" i="9"/>
  <c r="M27" i="9"/>
  <c r="M29" i="9"/>
  <c r="M31" i="9"/>
  <c r="M33" i="9"/>
  <c r="M35" i="9"/>
  <c r="M37" i="9"/>
  <c r="M39" i="9"/>
  <c r="M41" i="9"/>
  <c r="M43" i="9"/>
  <c r="M45" i="9"/>
  <c r="M47" i="9"/>
  <c r="M49" i="9"/>
  <c r="M51" i="9"/>
  <c r="M53" i="9"/>
  <c r="M55" i="9"/>
  <c r="M57" i="9"/>
  <c r="M59" i="9"/>
  <c r="M61" i="9"/>
  <c r="M63" i="9"/>
  <c r="U65" i="9"/>
  <c r="M65" i="9"/>
  <c r="U67" i="9"/>
  <c r="M67" i="9"/>
  <c r="U69" i="9"/>
  <c r="M69" i="9"/>
  <c r="U71" i="9"/>
  <c r="M71" i="9"/>
  <c r="M73" i="9"/>
  <c r="U73" i="9"/>
  <c r="M75" i="9"/>
  <c r="M77" i="9"/>
  <c r="M79" i="9"/>
  <c r="M81" i="9"/>
  <c r="M83" i="9"/>
  <c r="M85" i="9"/>
  <c r="M87" i="9"/>
  <c r="I85" i="9"/>
  <c r="I77" i="9"/>
  <c r="Q69" i="9"/>
  <c r="I61" i="9"/>
  <c r="Q21" i="9"/>
  <c r="I45" i="9"/>
  <c r="Q13" i="9"/>
  <c r="I37" i="9"/>
  <c r="I21" i="9"/>
  <c r="I13" i="9"/>
  <c r="N78" i="9"/>
  <c r="V70" i="9"/>
  <c r="N70" i="9"/>
  <c r="N46" i="9"/>
  <c r="N38" i="9"/>
  <c r="N22" i="9"/>
  <c r="P58" i="9"/>
  <c r="X22" i="9"/>
  <c r="P50" i="9"/>
  <c r="X14" i="9"/>
  <c r="P42" i="9"/>
  <c r="X6" i="9"/>
  <c r="U1" i="9"/>
  <c r="AC1" i="9" s="1"/>
  <c r="M1" i="9"/>
  <c r="V1" i="9"/>
  <c r="AD1" i="9" s="1"/>
  <c r="N1" i="9"/>
  <c r="Q1" i="9"/>
  <c r="Y1" i="9" s="1"/>
  <c r="I1" i="9"/>
  <c r="R1" i="9"/>
  <c r="Z1" i="9" s="1"/>
  <c r="J1" i="9"/>
  <c r="S1" i="9"/>
  <c r="AA1" i="9" s="1"/>
  <c r="K1" i="9"/>
  <c r="T1" i="9"/>
  <c r="AB1" i="9" s="1"/>
  <c r="L1" i="9"/>
  <c r="Q16" i="9"/>
  <c r="V49" i="9"/>
  <c r="V48" i="9"/>
  <c r="V49" i="10"/>
  <c r="V73" i="10"/>
  <c r="V3" i="10"/>
  <c r="U49" i="10"/>
  <c r="U73" i="10"/>
  <c r="V48" i="10"/>
  <c r="V72" i="10"/>
  <c r="Q49" i="10"/>
  <c r="Q73" i="10"/>
  <c r="T27" i="10"/>
  <c r="T17" i="10"/>
  <c r="T35" i="10"/>
  <c r="T15" i="10"/>
  <c r="T23" i="10"/>
  <c r="T14" i="10"/>
  <c r="T4" i="10"/>
  <c r="T61" i="10"/>
  <c r="T51" i="10"/>
  <c r="T32" i="10"/>
  <c r="T3" i="10"/>
  <c r="T40" i="10"/>
  <c r="T48" i="10"/>
  <c r="A86" i="13"/>
  <c r="I86" i="13" s="1"/>
  <c r="Q86" i="13" s="1"/>
  <c r="I87" i="8"/>
  <c r="Q87" i="8" s="1"/>
  <c r="A87" i="13"/>
  <c r="I87" i="13" s="1"/>
  <c r="Q87" i="13" s="1"/>
  <c r="I88" i="8"/>
  <c r="Q88" i="8" s="1"/>
  <c r="A88" i="13"/>
  <c r="I88" i="13" s="1"/>
  <c r="Q88" i="13" s="1"/>
  <c r="T24" i="10"/>
  <c r="T7" i="10"/>
  <c r="Q44" i="10"/>
  <c r="Q68" i="10"/>
  <c r="V47" i="10"/>
  <c r="V71" i="10"/>
  <c r="Q45" i="10"/>
  <c r="Q69" i="10"/>
  <c r="V46" i="10"/>
  <c r="V70" i="10"/>
  <c r="U45" i="10"/>
  <c r="U69" i="10"/>
  <c r="T19" i="10"/>
  <c r="V45" i="10"/>
  <c r="V69" i="10"/>
  <c r="U44" i="10"/>
  <c r="U68" i="10"/>
  <c r="T38" i="10"/>
  <c r="T10" i="10"/>
  <c r="V44" i="10"/>
  <c r="V68" i="10"/>
  <c r="U43" i="10"/>
  <c r="U67" i="10"/>
  <c r="T55" i="10"/>
  <c r="U8" i="10"/>
  <c r="Q47" i="10"/>
  <c r="Q71" i="10"/>
  <c r="V43" i="10"/>
  <c r="V67" i="10"/>
  <c r="T16" i="10"/>
  <c r="T8" i="10"/>
  <c r="Q46" i="10"/>
  <c r="Q70" i="10"/>
  <c r="Q47" i="9"/>
  <c r="Q71" i="9"/>
  <c r="V45" i="9"/>
  <c r="V69" i="9"/>
  <c r="T45" i="10"/>
  <c r="T69" i="10"/>
  <c r="T43" i="10"/>
  <c r="T67" i="10"/>
  <c r="T47" i="10"/>
  <c r="T71" i="10"/>
  <c r="V68" i="9"/>
  <c r="I88" i="6"/>
  <c r="Q88" i="6" s="1"/>
  <c r="I87" i="6"/>
  <c r="Q87" i="6" s="1"/>
  <c r="I86" i="6"/>
  <c r="Q86" i="6" s="1"/>
  <c r="T60" i="10"/>
  <c r="T52" i="10"/>
  <c r="T44" i="10"/>
  <c r="B68" i="9"/>
  <c r="I68" i="9" s="1"/>
  <c r="B54" i="9"/>
  <c r="Q25" i="10"/>
  <c r="V4" i="10"/>
  <c r="T28" i="10"/>
  <c r="B54" i="10"/>
  <c r="I55" i="10" s="1"/>
  <c r="Z12" i="6"/>
  <c r="J119" i="6" s="1"/>
  <c r="B30" i="10"/>
  <c r="B6" i="10"/>
  <c r="I7" i="10" s="1"/>
  <c r="B30" i="9"/>
  <c r="B6" i="9"/>
  <c r="Q33" i="10"/>
  <c r="Q48" i="10"/>
  <c r="T12" i="10"/>
  <c r="U60" i="10"/>
  <c r="BE3" i="6"/>
  <c r="G54" i="9"/>
  <c r="G30" i="9"/>
  <c r="N30" i="9" s="1"/>
  <c r="G6" i="9"/>
  <c r="N7" i="9" s="1"/>
  <c r="W13" i="6"/>
  <c r="T36" i="10"/>
  <c r="G54" i="10"/>
  <c r="G30" i="10"/>
  <c r="G6" i="10"/>
  <c r="F54" i="10"/>
  <c r="M55" i="10" s="1"/>
  <c r="F30" i="10"/>
  <c r="F6" i="10"/>
  <c r="AD14" i="6"/>
  <c r="E54" i="10"/>
  <c r="E30" i="10"/>
  <c r="L31" i="10" s="1"/>
  <c r="AC13" i="6"/>
  <c r="M116" i="6" s="1"/>
  <c r="E6" i="10"/>
  <c r="L7" i="10" s="1"/>
  <c r="BD4" i="6"/>
  <c r="BD2" i="6"/>
  <c r="BF6" i="6"/>
  <c r="V4" i="6"/>
  <c r="BG6" i="6"/>
  <c r="M12" i="6"/>
  <c r="Q15" i="10"/>
  <c r="M5" i="6"/>
  <c r="V16" i="9"/>
  <c r="J40" i="6"/>
  <c r="M61" i="6"/>
  <c r="BF3" i="6"/>
  <c r="J32" i="6"/>
  <c r="M84" i="6"/>
  <c r="R19" i="10"/>
  <c r="R11" i="10"/>
  <c r="V32" i="9"/>
  <c r="N44" i="6"/>
  <c r="N20" i="6"/>
  <c r="N45" i="6"/>
  <c r="M53" i="6"/>
  <c r="O1" i="6"/>
  <c r="R53" i="10"/>
  <c r="R45" i="10"/>
  <c r="R37" i="10"/>
  <c r="R17" i="10"/>
  <c r="R9" i="10"/>
  <c r="V25" i="9"/>
  <c r="R50" i="10"/>
  <c r="R42" i="10"/>
  <c r="R34" i="10"/>
  <c r="R25" i="10"/>
  <c r="V21" i="9"/>
  <c r="Q8" i="9"/>
  <c r="O67" i="1"/>
  <c r="Q51" i="9"/>
  <c r="Q43" i="9"/>
  <c r="Q32" i="9"/>
  <c r="R51" i="10"/>
  <c r="R43" i="10"/>
  <c r="R35" i="10"/>
  <c r="R18" i="10"/>
  <c r="R10" i="10"/>
  <c r="Q9" i="10"/>
  <c r="R7" i="10"/>
  <c r="Q60" i="9"/>
  <c r="V50" i="9"/>
  <c r="R39" i="10"/>
  <c r="R30" i="10"/>
  <c r="V36" i="9"/>
  <c r="R54" i="10"/>
  <c r="R38" i="10"/>
  <c r="R29" i="10"/>
  <c r="R21" i="10"/>
  <c r="R13" i="10"/>
  <c r="R20" i="10"/>
  <c r="R12" i="10"/>
  <c r="W85" i="6"/>
  <c r="V12" i="6"/>
  <c r="R58" i="10"/>
  <c r="R49" i="10"/>
  <c r="R41" i="10"/>
  <c r="R57" i="10"/>
  <c r="R48" i="10"/>
  <c r="R31" i="10"/>
  <c r="R22" i="10"/>
  <c r="R14" i="10"/>
  <c r="R5" i="10"/>
  <c r="R46" i="10"/>
  <c r="M6" i="6"/>
  <c r="N79" i="6"/>
  <c r="T22" i="10"/>
  <c r="Q19" i="9"/>
  <c r="V35" i="10"/>
  <c r="V12" i="9"/>
  <c r="U30" i="6"/>
  <c r="V52" i="9"/>
  <c r="O12" i="1"/>
  <c r="W12" i="1"/>
  <c r="Q33" i="9"/>
  <c r="Q48" i="9"/>
  <c r="O51" i="1"/>
  <c r="O35" i="1"/>
  <c r="O9" i="6"/>
  <c r="J15" i="6"/>
  <c r="J23" i="6"/>
  <c r="J7" i="6"/>
  <c r="V3" i="6"/>
  <c r="K18" i="6"/>
  <c r="Q25" i="9"/>
  <c r="Q24" i="9"/>
  <c r="J31" i="6"/>
  <c r="J8" i="6"/>
  <c r="J24" i="6"/>
  <c r="J72" i="6"/>
  <c r="Q46" i="9"/>
  <c r="M54" i="6"/>
  <c r="J88" i="6"/>
  <c r="R3" i="10"/>
  <c r="U19" i="10"/>
  <c r="O37" i="1"/>
  <c r="M23" i="6"/>
  <c r="V60" i="9"/>
  <c r="V27" i="10"/>
  <c r="J17" i="6"/>
  <c r="J21" i="6"/>
  <c r="J73" i="6"/>
  <c r="BB4" i="6"/>
  <c r="K6" i="6"/>
  <c r="O21" i="1"/>
  <c r="J9" i="6"/>
  <c r="BB2" i="6"/>
  <c r="R87" i="1"/>
  <c r="V87" i="1"/>
  <c r="W31" i="1"/>
  <c r="O76" i="1"/>
  <c r="O20" i="1"/>
  <c r="J5" i="6"/>
  <c r="Q51" i="10"/>
  <c r="Q43" i="10"/>
  <c r="BD6" i="6"/>
  <c r="BD5" i="6"/>
  <c r="M86" i="1"/>
  <c r="U86" i="6"/>
  <c r="BG2" i="1"/>
  <c r="J1" i="6"/>
  <c r="O85" i="6"/>
  <c r="U88" i="6"/>
  <c r="Q36" i="9"/>
  <c r="O85" i="1"/>
  <c r="O61" i="1"/>
  <c r="BC6" i="1"/>
  <c r="BC5" i="1"/>
  <c r="BC3" i="1"/>
  <c r="L87" i="1"/>
  <c r="M87" i="1"/>
  <c r="AD13" i="1"/>
  <c r="N113" i="1" s="1"/>
  <c r="W71" i="1"/>
  <c r="S15" i="6"/>
  <c r="J14" i="6"/>
  <c r="M15" i="6"/>
  <c r="V39" i="6"/>
  <c r="J84" i="6"/>
  <c r="W39" i="1"/>
  <c r="O3" i="1"/>
  <c r="N7" i="6"/>
  <c r="M14" i="6"/>
  <c r="U22" i="6"/>
  <c r="M64" i="6"/>
  <c r="W81" i="1"/>
  <c r="W23" i="1"/>
  <c r="V31" i="6"/>
  <c r="J70" i="6"/>
  <c r="W15" i="1"/>
  <c r="N8" i="6"/>
  <c r="M79" i="6"/>
  <c r="J22" i="6"/>
  <c r="N40" i="6"/>
  <c r="J78" i="6"/>
  <c r="J76" i="6"/>
  <c r="M72" i="6"/>
  <c r="J6" i="6"/>
  <c r="BB6" i="6"/>
  <c r="W79" i="1"/>
  <c r="O16" i="6"/>
  <c r="N31" i="6"/>
  <c r="N38" i="6"/>
  <c r="N72" i="6"/>
  <c r="J68" i="6"/>
  <c r="K23" i="6"/>
  <c r="M56" i="6"/>
  <c r="J87" i="1"/>
  <c r="L86" i="1"/>
  <c r="U86" i="1"/>
  <c r="O86" i="1"/>
  <c r="G86" i="9"/>
  <c r="BD3" i="6"/>
  <c r="V31" i="9"/>
  <c r="K16" i="6"/>
  <c r="V46" i="9"/>
  <c r="J86" i="6"/>
  <c r="O8" i="6"/>
  <c r="V23" i="6"/>
  <c r="N30" i="6"/>
  <c r="N32" i="6"/>
  <c r="N39" i="6"/>
  <c r="N70" i="6"/>
  <c r="N80" i="6"/>
  <c r="J13" i="6"/>
  <c r="U7" i="6"/>
  <c r="R86" i="1"/>
  <c r="R23" i="10"/>
  <c r="V43" i="9"/>
  <c r="W55" i="1"/>
  <c r="N22" i="6"/>
  <c r="N24" i="6"/>
  <c r="N46" i="6"/>
  <c r="M62" i="6"/>
  <c r="J12" i="6"/>
  <c r="O7" i="6"/>
  <c r="V86" i="1"/>
  <c r="N86" i="1"/>
  <c r="N87" i="1"/>
  <c r="R88" i="6"/>
  <c r="V41" i="9"/>
  <c r="V17" i="9"/>
  <c r="V9" i="9"/>
  <c r="V55" i="9"/>
  <c r="V22" i="9"/>
  <c r="Q17" i="9"/>
  <c r="Q65" i="9"/>
  <c r="Q41" i="9"/>
  <c r="Q9" i="9"/>
  <c r="B88" i="9"/>
  <c r="V36" i="10"/>
  <c r="W78" i="1"/>
  <c r="W47" i="1"/>
  <c r="K1" i="6"/>
  <c r="BE2" i="6"/>
  <c r="BG3" i="6"/>
  <c r="BE4" i="6"/>
  <c r="O12" i="6"/>
  <c r="U20" i="6"/>
  <c r="J39" i="6"/>
  <c r="M69" i="6"/>
  <c r="N12" i="6"/>
  <c r="G80" i="9"/>
  <c r="BG8" i="1"/>
  <c r="U87" i="1"/>
  <c r="O87" i="1"/>
  <c r="B87" i="9"/>
  <c r="Q41" i="10"/>
  <c r="Q65" i="10"/>
  <c r="O87" i="6"/>
  <c r="R86" i="6"/>
  <c r="Q11" i="9"/>
  <c r="V7" i="9"/>
  <c r="W44" i="1"/>
  <c r="W76" i="1"/>
  <c r="L1" i="6"/>
  <c r="BF2" i="6"/>
  <c r="O4" i="6"/>
  <c r="BF4" i="6"/>
  <c r="K44" i="6"/>
  <c r="N76" i="6"/>
  <c r="J80" i="6"/>
  <c r="N85" i="6"/>
  <c r="Q1" i="11"/>
  <c r="X1" i="11" s="1"/>
  <c r="W88" i="1"/>
  <c r="T87" i="1"/>
  <c r="J86" i="1"/>
  <c r="B29" i="9"/>
  <c r="G81" i="9"/>
  <c r="B88" i="10"/>
  <c r="J89" i="6"/>
  <c r="R2" i="10"/>
  <c r="N87" i="6"/>
  <c r="W87" i="6"/>
  <c r="BB8" i="1"/>
  <c r="BG4" i="6"/>
  <c r="V88" i="1"/>
  <c r="V35" i="9"/>
  <c r="G2" i="10"/>
  <c r="V2" i="10" s="1"/>
  <c r="W89" i="6"/>
  <c r="V65" i="10"/>
  <c r="F2" i="10"/>
  <c r="U2" i="10" s="1"/>
  <c r="V89" i="6"/>
  <c r="U65" i="10"/>
  <c r="E2" i="10"/>
  <c r="L3" i="10" s="1"/>
  <c r="U89" i="6"/>
  <c r="M87" i="6"/>
  <c r="V87" i="6"/>
  <c r="R14" i="6"/>
  <c r="B2" i="10"/>
  <c r="I3" i="10" s="1"/>
  <c r="R89" i="6"/>
  <c r="J88" i="1"/>
  <c r="BC5" i="6"/>
  <c r="Q2" i="11"/>
  <c r="K4" i="6"/>
  <c r="N5" i="6"/>
  <c r="M21" i="6"/>
  <c r="M37" i="6"/>
  <c r="M52" i="6"/>
  <c r="M60" i="6"/>
  <c r="M76" i="6"/>
  <c r="J79" i="6"/>
  <c r="G53" i="9"/>
  <c r="G5" i="9"/>
  <c r="U88" i="1"/>
  <c r="W86" i="1"/>
  <c r="O88" i="1"/>
  <c r="G88" i="10"/>
  <c r="O89" i="6"/>
  <c r="F88" i="10"/>
  <c r="N89" i="6"/>
  <c r="F80" i="10"/>
  <c r="M81" i="10" s="1"/>
  <c r="E88" i="10"/>
  <c r="M89" i="6"/>
  <c r="E80" i="10"/>
  <c r="T80" i="10" s="1"/>
  <c r="BE8" i="6"/>
  <c r="J87" i="6"/>
  <c r="U87" i="6"/>
  <c r="D88" i="10"/>
  <c r="L88" i="6"/>
  <c r="L89" i="6"/>
  <c r="K13" i="6"/>
  <c r="Q45" i="9"/>
  <c r="B53" i="9"/>
  <c r="W63" i="1"/>
  <c r="W36" i="1"/>
  <c r="W7" i="1"/>
  <c r="M4" i="6"/>
  <c r="O5" i="6"/>
  <c r="BE5" i="6"/>
  <c r="N13" i="6"/>
  <c r="N21" i="6"/>
  <c r="M29" i="6"/>
  <c r="N37" i="6"/>
  <c r="M45" i="6"/>
  <c r="M68" i="6"/>
  <c r="N68" i="6"/>
  <c r="Q35" i="9"/>
  <c r="AB13" i="1"/>
  <c r="L113" i="1" s="1"/>
  <c r="AC13" i="1"/>
  <c r="M113" i="1" s="1"/>
  <c r="T88" i="1"/>
  <c r="N88" i="1"/>
  <c r="G2" i="9"/>
  <c r="N3" i="9" s="1"/>
  <c r="Q61" i="10"/>
  <c r="B53" i="10"/>
  <c r="B29" i="10"/>
  <c r="I29" i="10" s="1"/>
  <c r="B5" i="10"/>
  <c r="I5" i="10" s="1"/>
  <c r="Z14" i="6"/>
  <c r="V63" i="10"/>
  <c r="O88" i="6"/>
  <c r="O86" i="6"/>
  <c r="R87" i="6"/>
  <c r="L87" i="6"/>
  <c r="D87" i="10"/>
  <c r="I89" i="8"/>
  <c r="Q89" i="8" s="1"/>
  <c r="BG2" i="6"/>
  <c r="N84" i="6"/>
  <c r="B5" i="9"/>
  <c r="W60" i="1"/>
  <c r="W4" i="1"/>
  <c r="BF5" i="6"/>
  <c r="BE6" i="6"/>
  <c r="N29" i="6"/>
  <c r="O45" i="6"/>
  <c r="N77" i="6"/>
  <c r="N36" i="6"/>
  <c r="W85" i="1"/>
  <c r="Q58" i="9"/>
  <c r="V59" i="9"/>
  <c r="V3" i="9"/>
  <c r="R88" i="1"/>
  <c r="M88" i="1"/>
  <c r="G88" i="9"/>
  <c r="N88" i="6"/>
  <c r="N86" i="6"/>
  <c r="W88" i="6"/>
  <c r="W86" i="6"/>
  <c r="D86" i="10"/>
  <c r="K86" i="10" s="1"/>
  <c r="L86" i="6"/>
  <c r="V52" i="10"/>
  <c r="K5" i="6"/>
  <c r="BG5" i="6"/>
  <c r="O13" i="6"/>
  <c r="O20" i="6"/>
  <c r="N69" i="6"/>
  <c r="N28" i="6"/>
  <c r="Q57" i="9"/>
  <c r="W82" i="1"/>
  <c r="O74" i="1"/>
  <c r="O66" i="1"/>
  <c r="O58" i="1"/>
  <c r="O42" i="1"/>
  <c r="O34" i="1"/>
  <c r="O26" i="1"/>
  <c r="O18" i="1"/>
  <c r="O10" i="1"/>
  <c r="W87" i="1"/>
  <c r="T86" i="1"/>
  <c r="L88" i="1"/>
  <c r="B2" i="9"/>
  <c r="Q2" i="9" s="1"/>
  <c r="G10" i="9"/>
  <c r="V61" i="10"/>
  <c r="G53" i="10"/>
  <c r="N53" i="10" s="1"/>
  <c r="G29" i="10"/>
  <c r="N29" i="10" s="1"/>
  <c r="G5" i="10"/>
  <c r="N5" i="10" s="1"/>
  <c r="AE14" i="6"/>
  <c r="U61" i="10"/>
  <c r="F53" i="10"/>
  <c r="M53" i="10" s="1"/>
  <c r="F29" i="10"/>
  <c r="M29" i="10" s="1"/>
  <c r="F5" i="10"/>
  <c r="M5" i="10" s="1"/>
  <c r="E53" i="10"/>
  <c r="AC12" i="6"/>
  <c r="M119" i="6" s="1"/>
  <c r="E29" i="10"/>
  <c r="L29" i="10" s="1"/>
  <c r="E5" i="10"/>
  <c r="L5" i="10" s="1"/>
  <c r="AC14" i="6"/>
  <c r="M88" i="6"/>
  <c r="M86" i="6"/>
  <c r="V88" i="6"/>
  <c r="V86" i="6"/>
  <c r="T14" i="9"/>
  <c r="T18" i="9"/>
  <c r="V19" i="9"/>
  <c r="Q50" i="9"/>
  <c r="V11" i="9"/>
  <c r="V63" i="9"/>
  <c r="V39" i="9"/>
  <c r="Q49" i="9"/>
  <c r="Q37" i="9"/>
  <c r="Q61" i="9"/>
  <c r="B52" i="9"/>
  <c r="I52" i="9" s="1"/>
  <c r="V47" i="9"/>
  <c r="O28" i="1"/>
  <c r="N6" i="6"/>
  <c r="N23" i="6"/>
  <c r="J25" i="6"/>
  <c r="J33" i="6"/>
  <c r="J41" i="6"/>
  <c r="J71" i="6"/>
  <c r="M78" i="6"/>
  <c r="J81" i="6"/>
  <c r="K11" i="6"/>
  <c r="M47" i="6"/>
  <c r="BC4" i="1"/>
  <c r="BG6" i="1"/>
  <c r="O45" i="1"/>
  <c r="O84" i="1"/>
  <c r="V14" i="6"/>
  <c r="O6" i="6"/>
  <c r="K12" i="6"/>
  <c r="M39" i="6"/>
  <c r="M46" i="6"/>
  <c r="N71" i="6"/>
  <c r="M31" i="6"/>
  <c r="Q42" i="9"/>
  <c r="G82" i="9"/>
  <c r="G18" i="9"/>
  <c r="D83" i="10"/>
  <c r="L83" i="6"/>
  <c r="D75" i="10"/>
  <c r="S75" i="10" s="1"/>
  <c r="L75" i="6"/>
  <c r="D67" i="10"/>
  <c r="L67" i="6"/>
  <c r="L59" i="6"/>
  <c r="D59" i="10"/>
  <c r="L51" i="6"/>
  <c r="D51" i="10"/>
  <c r="D43" i="10"/>
  <c r="L43" i="6"/>
  <c r="L35" i="6"/>
  <c r="D35" i="10"/>
  <c r="L27" i="6"/>
  <c r="D27" i="10"/>
  <c r="D19" i="10"/>
  <c r="L19" i="6"/>
  <c r="D11" i="10"/>
  <c r="L11" i="6"/>
  <c r="B4" i="9"/>
  <c r="I4" i="9" s="1"/>
  <c r="V40" i="9"/>
  <c r="B28" i="9"/>
  <c r="I28" i="9" s="1"/>
  <c r="G66" i="9"/>
  <c r="N66" i="9" s="1"/>
  <c r="V39" i="10"/>
  <c r="Q38" i="9"/>
  <c r="G26" i="9"/>
  <c r="N26" i="9" s="1"/>
  <c r="O22" i="6"/>
  <c r="C80" i="10"/>
  <c r="J80" i="10" s="1"/>
  <c r="BC6" i="6"/>
  <c r="C56" i="10"/>
  <c r="J56" i="10" s="1"/>
  <c r="BC3" i="6"/>
  <c r="C32" i="10"/>
  <c r="J32" i="10" s="1"/>
  <c r="C24" i="10"/>
  <c r="J25" i="10" s="1"/>
  <c r="BC2" i="6"/>
  <c r="C8" i="10"/>
  <c r="J8" i="10" s="1"/>
  <c r="G80" i="10"/>
  <c r="N81" i="10" s="1"/>
  <c r="V40" i="10"/>
  <c r="Q37" i="10"/>
  <c r="Q40" i="9"/>
  <c r="O52" i="1"/>
  <c r="V6" i="6"/>
  <c r="M70" i="6"/>
  <c r="N78" i="6"/>
  <c r="O15" i="6"/>
  <c r="V37" i="9"/>
  <c r="V61" i="9"/>
  <c r="B80" i="9"/>
  <c r="I81" i="9" s="1"/>
  <c r="J42" i="6"/>
  <c r="B42" i="10"/>
  <c r="J34" i="6"/>
  <c r="B34" i="10"/>
  <c r="I35" i="10" s="1"/>
  <c r="J27" i="6"/>
  <c r="B26" i="10"/>
  <c r="I27" i="10" s="1"/>
  <c r="J18" i="6"/>
  <c r="B18" i="10"/>
  <c r="T39" i="10"/>
  <c r="T63" i="10"/>
  <c r="G58" i="9"/>
  <c r="N59" i="9" s="1"/>
  <c r="B80" i="10"/>
  <c r="I81" i="10" s="1"/>
  <c r="BB8" i="6"/>
  <c r="U37" i="10"/>
  <c r="Q63" i="10"/>
  <c r="D82" i="10"/>
  <c r="L82" i="6"/>
  <c r="D74" i="10"/>
  <c r="S74" i="10" s="1"/>
  <c r="L74" i="6"/>
  <c r="D66" i="10"/>
  <c r="L66" i="6"/>
  <c r="D58" i="10"/>
  <c r="L58" i="6"/>
  <c r="D50" i="10"/>
  <c r="L50" i="6"/>
  <c r="D42" i="10"/>
  <c r="L42" i="6"/>
  <c r="D34" i="10"/>
  <c r="L34" i="6"/>
  <c r="L26" i="6"/>
  <c r="D26" i="10"/>
  <c r="D18" i="10"/>
  <c r="L18" i="6"/>
  <c r="D10" i="10"/>
  <c r="L10" i="6"/>
  <c r="L81" i="6"/>
  <c r="D81" i="10"/>
  <c r="L73" i="6"/>
  <c r="D73" i="10"/>
  <c r="L65" i="6"/>
  <c r="D65" i="10"/>
  <c r="D57" i="10"/>
  <c r="L57" i="6"/>
  <c r="D49" i="10"/>
  <c r="L49" i="6"/>
  <c r="D41" i="10"/>
  <c r="L41" i="6"/>
  <c r="D33" i="10"/>
  <c r="L33" i="6"/>
  <c r="D25" i="10"/>
  <c r="L25" i="6"/>
  <c r="D17" i="10"/>
  <c r="L17" i="6"/>
  <c r="D9" i="10"/>
  <c r="L9" i="6"/>
  <c r="AB14" i="6"/>
  <c r="D80" i="10"/>
  <c r="L80" i="6"/>
  <c r="L72" i="6"/>
  <c r="D72" i="10"/>
  <c r="L64" i="6"/>
  <c r="D64" i="10"/>
  <c r="D56" i="10"/>
  <c r="L56" i="6"/>
  <c r="L48" i="6"/>
  <c r="D48" i="10"/>
  <c r="D40" i="10"/>
  <c r="L40" i="6"/>
  <c r="D32" i="10"/>
  <c r="L32" i="6"/>
  <c r="L24" i="6"/>
  <c r="D24" i="10"/>
  <c r="D16" i="10"/>
  <c r="L16" i="6"/>
  <c r="D8" i="10"/>
  <c r="L8" i="6"/>
  <c r="O43" i="6"/>
  <c r="G42" i="10"/>
  <c r="O10" i="6"/>
  <c r="G10" i="10"/>
  <c r="N11" i="10" s="1"/>
  <c r="N82" i="6"/>
  <c r="F82" i="10"/>
  <c r="M82" i="6"/>
  <c r="E82" i="10"/>
  <c r="L82" i="10" s="1"/>
  <c r="M74" i="6"/>
  <c r="E74" i="10"/>
  <c r="M66" i="6"/>
  <c r="E66" i="10"/>
  <c r="L66" i="10" s="1"/>
  <c r="M58" i="6"/>
  <c r="E58" i="10"/>
  <c r="M50" i="6"/>
  <c r="E50" i="10"/>
  <c r="L50" i="10" s="1"/>
  <c r="M27" i="6"/>
  <c r="E26" i="10"/>
  <c r="L26" i="10" s="1"/>
  <c r="M18" i="6"/>
  <c r="E18" i="10"/>
  <c r="L19" i="10" s="1"/>
  <c r="V37" i="10"/>
  <c r="D79" i="10"/>
  <c r="L79" i="6"/>
  <c r="D71" i="10"/>
  <c r="L71" i="6"/>
  <c r="D63" i="10"/>
  <c r="L63" i="6"/>
  <c r="L55" i="6"/>
  <c r="D55" i="10"/>
  <c r="L47" i="6"/>
  <c r="D47" i="10"/>
  <c r="L39" i="6"/>
  <c r="D39" i="10"/>
  <c r="D31" i="10"/>
  <c r="L31" i="6"/>
  <c r="L23" i="6"/>
  <c r="D23" i="10"/>
  <c r="L15" i="6"/>
  <c r="D15" i="10"/>
  <c r="L7" i="6"/>
  <c r="D7" i="10"/>
  <c r="L78" i="6"/>
  <c r="D78" i="10"/>
  <c r="L70" i="6"/>
  <c r="D70" i="10"/>
  <c r="L62" i="6"/>
  <c r="D62" i="10"/>
  <c r="L54" i="6"/>
  <c r="D54" i="10"/>
  <c r="D46" i="10"/>
  <c r="L46" i="6"/>
  <c r="L38" i="6"/>
  <c r="D38" i="10"/>
  <c r="L30" i="6"/>
  <c r="D30" i="10"/>
  <c r="L22" i="6"/>
  <c r="D22" i="10"/>
  <c r="D14" i="10"/>
  <c r="L14" i="6"/>
  <c r="L6" i="6"/>
  <c r="D6" i="10"/>
  <c r="J3" i="6"/>
  <c r="Z13" i="6"/>
  <c r="J116" i="6" s="1"/>
  <c r="D77" i="10"/>
  <c r="S77" i="10" s="1"/>
  <c r="L77" i="6"/>
  <c r="D69" i="10"/>
  <c r="L69" i="6"/>
  <c r="D61" i="10"/>
  <c r="L61" i="6"/>
  <c r="D53" i="10"/>
  <c r="L53" i="6"/>
  <c r="D45" i="10"/>
  <c r="L45" i="6"/>
  <c r="D37" i="10"/>
  <c r="L37" i="6"/>
  <c r="D29" i="10"/>
  <c r="L29" i="6"/>
  <c r="D21" i="10"/>
  <c r="L21" i="6"/>
  <c r="D13" i="10"/>
  <c r="L13" i="6"/>
  <c r="D5" i="10"/>
  <c r="L5" i="6"/>
  <c r="L84" i="6"/>
  <c r="D84" i="10"/>
  <c r="L85" i="6"/>
  <c r="L76" i="6"/>
  <c r="D76" i="10"/>
  <c r="S76" i="10" s="1"/>
  <c r="L68" i="6"/>
  <c r="D68" i="10"/>
  <c r="D60" i="10"/>
  <c r="L60" i="6"/>
  <c r="L52" i="6"/>
  <c r="D52" i="10"/>
  <c r="D44" i="10"/>
  <c r="L44" i="6"/>
  <c r="D36" i="10"/>
  <c r="L36" i="6"/>
  <c r="D28" i="10"/>
  <c r="L28" i="6"/>
  <c r="L20" i="6"/>
  <c r="D20" i="10"/>
  <c r="D12" i="10"/>
  <c r="L12" i="6"/>
  <c r="D4" i="10"/>
  <c r="K4" i="10" s="1"/>
  <c r="L4" i="6"/>
  <c r="T4" i="9"/>
  <c r="T6" i="9"/>
  <c r="T8" i="9"/>
  <c r="T10" i="9"/>
  <c r="T12" i="9"/>
  <c r="T16" i="9"/>
  <c r="T20" i="9"/>
  <c r="T22" i="9"/>
  <c r="T24" i="9"/>
  <c r="T26" i="9"/>
  <c r="T28" i="9"/>
  <c r="T30" i="9"/>
  <c r="T32" i="9"/>
  <c r="T34" i="9"/>
  <c r="T36" i="9"/>
  <c r="T38" i="9"/>
  <c r="T40" i="9"/>
  <c r="T42" i="9"/>
  <c r="T44" i="9"/>
  <c r="T46" i="9"/>
  <c r="T48" i="9"/>
  <c r="T50" i="9"/>
  <c r="T52" i="9"/>
  <c r="T54" i="9"/>
  <c r="T56" i="9"/>
  <c r="T58" i="9"/>
  <c r="T60" i="9"/>
  <c r="T62" i="9"/>
  <c r="T64" i="9"/>
  <c r="S3" i="9"/>
  <c r="S5" i="9"/>
  <c r="S7" i="9"/>
  <c r="S9" i="9"/>
  <c r="S11" i="9"/>
  <c r="S13" i="9"/>
  <c r="S15" i="9"/>
  <c r="S17" i="9"/>
  <c r="S19" i="9"/>
  <c r="S21" i="9"/>
  <c r="S23" i="9"/>
  <c r="S25" i="9"/>
  <c r="S27" i="9"/>
  <c r="S29" i="9"/>
  <c r="S31" i="9"/>
  <c r="S33" i="9"/>
  <c r="S35" i="9"/>
  <c r="S37" i="9"/>
  <c r="S39" i="9"/>
  <c r="S41" i="9"/>
  <c r="S43" i="9"/>
  <c r="S45" i="9"/>
  <c r="S47" i="9"/>
  <c r="S49" i="9"/>
  <c r="S51" i="9"/>
  <c r="S53" i="9"/>
  <c r="S55" i="9"/>
  <c r="S57" i="9"/>
  <c r="S59" i="9"/>
  <c r="S61" i="9"/>
  <c r="S63" i="9"/>
  <c r="R7" i="9"/>
  <c r="R17" i="9"/>
  <c r="R27" i="9"/>
  <c r="R37" i="9"/>
  <c r="R47" i="9"/>
  <c r="R61" i="9"/>
  <c r="T3" i="9"/>
  <c r="T5" i="9"/>
  <c r="T7" i="9"/>
  <c r="T9" i="9"/>
  <c r="T11" i="9"/>
  <c r="T13" i="9"/>
  <c r="T15" i="9"/>
  <c r="T17" i="9"/>
  <c r="T19" i="9"/>
  <c r="T21" i="9"/>
  <c r="T23" i="9"/>
  <c r="T25" i="9"/>
  <c r="T27" i="9"/>
  <c r="T29" i="9"/>
  <c r="T31" i="9"/>
  <c r="T33" i="9"/>
  <c r="T35" i="9"/>
  <c r="T37" i="9"/>
  <c r="T39" i="9"/>
  <c r="T41" i="9"/>
  <c r="T43" i="9"/>
  <c r="T45" i="9"/>
  <c r="T47" i="9"/>
  <c r="T49" i="9"/>
  <c r="T51" i="9"/>
  <c r="T53" i="9"/>
  <c r="T55" i="9"/>
  <c r="T57" i="9"/>
  <c r="T59" i="9"/>
  <c r="T61" i="9"/>
  <c r="T63" i="9"/>
  <c r="R5" i="9"/>
  <c r="R13" i="9"/>
  <c r="R21" i="9"/>
  <c r="R29" i="9"/>
  <c r="R33" i="9"/>
  <c r="R41" i="9"/>
  <c r="R49" i="9"/>
  <c r="R55" i="9"/>
  <c r="R59" i="9"/>
  <c r="U3" i="9"/>
  <c r="U5" i="9"/>
  <c r="U7" i="9"/>
  <c r="U9" i="9"/>
  <c r="U11" i="9"/>
  <c r="U13" i="9"/>
  <c r="U15" i="9"/>
  <c r="U17" i="9"/>
  <c r="U19" i="9"/>
  <c r="U21" i="9"/>
  <c r="U23" i="9"/>
  <c r="U25" i="9"/>
  <c r="U27" i="9"/>
  <c r="U29" i="9"/>
  <c r="U31" i="9"/>
  <c r="U33" i="9"/>
  <c r="U35" i="9"/>
  <c r="U37" i="9"/>
  <c r="U39" i="9"/>
  <c r="U41" i="9"/>
  <c r="U43" i="9"/>
  <c r="U45" i="9"/>
  <c r="U47" i="9"/>
  <c r="U49" i="9"/>
  <c r="U51" i="9"/>
  <c r="U53" i="9"/>
  <c r="U55" i="9"/>
  <c r="U57" i="9"/>
  <c r="U59" i="9"/>
  <c r="U61" i="9"/>
  <c r="U63" i="9"/>
  <c r="R3" i="9"/>
  <c r="R11" i="9"/>
  <c r="R19" i="9"/>
  <c r="R25" i="9"/>
  <c r="R35" i="9"/>
  <c r="R43" i="9"/>
  <c r="R51" i="9"/>
  <c r="R63" i="9"/>
  <c r="R2" i="9"/>
  <c r="R4" i="9"/>
  <c r="R6" i="9"/>
  <c r="R8" i="9"/>
  <c r="R10" i="9"/>
  <c r="R12" i="9"/>
  <c r="R14" i="9"/>
  <c r="R16" i="9"/>
  <c r="R18" i="9"/>
  <c r="R20" i="9"/>
  <c r="R22" i="9"/>
  <c r="R24" i="9"/>
  <c r="R26" i="9"/>
  <c r="R28" i="9"/>
  <c r="R30" i="9"/>
  <c r="R32" i="9"/>
  <c r="R34" i="9"/>
  <c r="R36" i="9"/>
  <c r="R38" i="9"/>
  <c r="R40" i="9"/>
  <c r="R42" i="9"/>
  <c r="R44" i="9"/>
  <c r="R46" i="9"/>
  <c r="R48" i="9"/>
  <c r="R50" i="9"/>
  <c r="R52" i="9"/>
  <c r="R54" i="9"/>
  <c r="R56" i="9"/>
  <c r="R58" i="9"/>
  <c r="R60" i="9"/>
  <c r="R62" i="9"/>
  <c r="R64" i="9"/>
  <c r="R9" i="9"/>
  <c r="R15" i="9"/>
  <c r="R23" i="9"/>
  <c r="R31" i="9"/>
  <c r="R39" i="9"/>
  <c r="R45" i="9"/>
  <c r="R53" i="9"/>
  <c r="R57" i="9"/>
  <c r="S2" i="9"/>
  <c r="S4" i="9"/>
  <c r="S6" i="9"/>
  <c r="S8" i="9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60" i="9"/>
  <c r="S62" i="9"/>
  <c r="S64" i="9"/>
  <c r="T2" i="9"/>
  <c r="U2" i="9"/>
  <c r="U4" i="9"/>
  <c r="U6" i="9"/>
  <c r="U8" i="9"/>
  <c r="U10" i="9"/>
  <c r="U12" i="9"/>
  <c r="U14" i="9"/>
  <c r="U16" i="9"/>
  <c r="U18" i="9"/>
  <c r="U20" i="9"/>
  <c r="U22" i="9"/>
  <c r="U24" i="9"/>
  <c r="U26" i="9"/>
  <c r="U28" i="9"/>
  <c r="U30" i="9"/>
  <c r="U32" i="9"/>
  <c r="U34" i="9"/>
  <c r="U36" i="9"/>
  <c r="U38" i="9"/>
  <c r="U40" i="9"/>
  <c r="U42" i="9"/>
  <c r="U44" i="9"/>
  <c r="U46" i="9"/>
  <c r="U48" i="9"/>
  <c r="U50" i="9"/>
  <c r="U52" i="9"/>
  <c r="U54" i="9"/>
  <c r="U56" i="9"/>
  <c r="U58" i="9"/>
  <c r="U60" i="9"/>
  <c r="U62" i="9"/>
  <c r="U64" i="9"/>
  <c r="T9" i="6"/>
  <c r="T17" i="6"/>
  <c r="T25" i="6"/>
  <c r="T33" i="6"/>
  <c r="T41" i="6"/>
  <c r="T49" i="6"/>
  <c r="T57" i="6"/>
  <c r="T65" i="6"/>
  <c r="T73" i="6"/>
  <c r="T81" i="6"/>
  <c r="T3" i="6"/>
  <c r="T48" i="6"/>
  <c r="T10" i="6"/>
  <c r="T18" i="6"/>
  <c r="T26" i="6"/>
  <c r="T34" i="6"/>
  <c r="T42" i="6"/>
  <c r="T50" i="6"/>
  <c r="T58" i="6"/>
  <c r="T66" i="6"/>
  <c r="T74" i="6"/>
  <c r="T82" i="6"/>
  <c r="L3" i="6"/>
  <c r="T16" i="6"/>
  <c r="T64" i="6"/>
  <c r="D2" i="10"/>
  <c r="K3" i="10" s="1"/>
  <c r="T11" i="6"/>
  <c r="T19" i="6"/>
  <c r="T27" i="6"/>
  <c r="T35" i="6"/>
  <c r="T43" i="6"/>
  <c r="T51" i="6"/>
  <c r="T59" i="6"/>
  <c r="T67" i="6"/>
  <c r="T75" i="6"/>
  <c r="T83" i="6"/>
  <c r="T24" i="6"/>
  <c r="T72" i="6"/>
  <c r="T4" i="6"/>
  <c r="T12" i="6"/>
  <c r="T20" i="6"/>
  <c r="T28" i="6"/>
  <c r="T36" i="6"/>
  <c r="T44" i="6"/>
  <c r="T52" i="6"/>
  <c r="T60" i="6"/>
  <c r="T68" i="6"/>
  <c r="T76" i="6"/>
  <c r="T84" i="6"/>
  <c r="T32" i="6"/>
  <c r="T80" i="6"/>
  <c r="T5" i="6"/>
  <c r="T13" i="6"/>
  <c r="T21" i="6"/>
  <c r="T29" i="6"/>
  <c r="T37" i="6"/>
  <c r="T45" i="6"/>
  <c r="T53" i="6"/>
  <c r="T61" i="6"/>
  <c r="T69" i="6"/>
  <c r="T77" i="6"/>
  <c r="T85" i="6"/>
  <c r="T6" i="6"/>
  <c r="T14" i="6"/>
  <c r="T22" i="6"/>
  <c r="T30" i="6"/>
  <c r="T38" i="6"/>
  <c r="T46" i="6"/>
  <c r="T54" i="6"/>
  <c r="T62" i="6"/>
  <c r="T70" i="6"/>
  <c r="T78" i="6"/>
  <c r="T86" i="6"/>
  <c r="T8" i="6"/>
  <c r="T56" i="6"/>
  <c r="T7" i="6"/>
  <c r="T15" i="6"/>
  <c r="T23" i="6"/>
  <c r="T31" i="6"/>
  <c r="T39" i="6"/>
  <c r="T47" i="6"/>
  <c r="T55" i="6"/>
  <c r="T63" i="6"/>
  <c r="T71" i="6"/>
  <c r="T79" i="6"/>
  <c r="T87" i="6"/>
  <c r="T40" i="6"/>
  <c r="T88" i="6"/>
  <c r="AB13" i="6"/>
  <c r="L116" i="6" s="1"/>
  <c r="AB12" i="6"/>
  <c r="L119" i="6" s="1"/>
  <c r="R44" i="10"/>
  <c r="T46" i="10"/>
  <c r="U47" i="10"/>
  <c r="R52" i="10"/>
  <c r="U55" i="10"/>
  <c r="T62" i="10"/>
  <c r="U63" i="10"/>
  <c r="T11" i="10"/>
  <c r="R4" i="10"/>
  <c r="T9" i="10"/>
  <c r="U26" i="10"/>
  <c r="T33" i="10"/>
  <c r="U46" i="10"/>
  <c r="U62" i="10"/>
  <c r="R26" i="10"/>
  <c r="U12" i="10"/>
  <c r="R16" i="10"/>
  <c r="R28" i="10"/>
  <c r="R6" i="10"/>
  <c r="R15" i="10"/>
  <c r="U18" i="10"/>
  <c r="U48" i="10"/>
  <c r="R27" i="10"/>
  <c r="U4" i="10"/>
  <c r="T13" i="10"/>
  <c r="U11" i="10"/>
  <c r="R33" i="10"/>
  <c r="U10" i="10"/>
  <c r="U16" i="10"/>
  <c r="T25" i="10"/>
  <c r="U34" i="10"/>
  <c r="T41" i="10"/>
  <c r="U42" i="10"/>
  <c r="R47" i="10"/>
  <c r="T49" i="10"/>
  <c r="U50" i="10"/>
  <c r="R55" i="10"/>
  <c r="T57" i="10"/>
  <c r="R36" i="10"/>
  <c r="Q20" i="10"/>
  <c r="Q24" i="10"/>
  <c r="Q28" i="10"/>
  <c r="Q32" i="10"/>
  <c r="Q36" i="10"/>
  <c r="Q40" i="10"/>
  <c r="T21" i="10"/>
  <c r="V22" i="10"/>
  <c r="V26" i="10"/>
  <c r="V34" i="10"/>
  <c r="T37" i="10"/>
  <c r="V38" i="10"/>
  <c r="R40" i="10"/>
  <c r="U20" i="10"/>
  <c r="U24" i="10"/>
  <c r="U28" i="10"/>
  <c r="U32" i="10"/>
  <c r="U36" i="10"/>
  <c r="U40" i="10"/>
  <c r="M59" i="6"/>
  <c r="BC4" i="6"/>
  <c r="S8" i="6"/>
  <c r="K8" i="6"/>
  <c r="J26" i="6"/>
  <c r="O19" i="1"/>
  <c r="O75" i="1"/>
  <c r="O59" i="1"/>
  <c r="O43" i="1"/>
  <c r="O27" i="1"/>
  <c r="O11" i="1"/>
  <c r="O83" i="1"/>
  <c r="BC2" i="1"/>
  <c r="BD8" i="6"/>
  <c r="AB11" i="6"/>
  <c r="W73" i="1"/>
  <c r="W65" i="1"/>
  <c r="W57" i="1"/>
  <c r="W49" i="1"/>
  <c r="W41" i="1"/>
  <c r="W33" i="1"/>
  <c r="W25" i="1"/>
  <c r="W17" i="1"/>
  <c r="W9" i="1"/>
  <c r="O68" i="1"/>
  <c r="O4" i="1"/>
  <c r="W28" i="1"/>
  <c r="M16" i="6"/>
  <c r="M80" i="6"/>
  <c r="J77" i="6"/>
  <c r="J69" i="6"/>
  <c r="J45" i="6"/>
  <c r="J38" i="6"/>
  <c r="J30" i="6"/>
  <c r="M85" i="6"/>
  <c r="R85" i="6"/>
  <c r="W80" i="1"/>
  <c r="W72" i="1"/>
  <c r="W64" i="1"/>
  <c r="W56" i="1"/>
  <c r="W48" i="1"/>
  <c r="W40" i="1"/>
  <c r="W32" i="1"/>
  <c r="W24" i="1"/>
  <c r="W16" i="1"/>
  <c r="W8" i="1"/>
  <c r="O44" i="1"/>
  <c r="W84" i="1"/>
  <c r="W20" i="1"/>
  <c r="BG4" i="1"/>
  <c r="M8" i="6"/>
  <c r="J28" i="6"/>
  <c r="M71" i="6"/>
  <c r="J36" i="6"/>
  <c r="J4" i="6"/>
  <c r="BG8" i="6"/>
  <c r="W70" i="1"/>
  <c r="W62" i="1"/>
  <c r="W54" i="1"/>
  <c r="W46" i="1"/>
  <c r="W38" i="1"/>
  <c r="W30" i="1"/>
  <c r="W22" i="1"/>
  <c r="W14" i="1"/>
  <c r="W6" i="1"/>
  <c r="O82" i="1"/>
  <c r="O60" i="1"/>
  <c r="W68" i="1"/>
  <c r="BG3" i="1"/>
  <c r="N4" i="6"/>
  <c r="K7" i="6"/>
  <c r="M63" i="6"/>
  <c r="J83" i="6"/>
  <c r="J75" i="6"/>
  <c r="J67" i="6"/>
  <c r="J43" i="6"/>
  <c r="J35" i="6"/>
  <c r="J11" i="6"/>
  <c r="N83" i="6"/>
  <c r="N67" i="6"/>
  <c r="N42" i="6"/>
  <c r="N34" i="6"/>
  <c r="N27" i="6"/>
  <c r="N19" i="6"/>
  <c r="N11" i="6"/>
  <c r="J85" i="6"/>
  <c r="W77" i="1"/>
  <c r="W69" i="1"/>
  <c r="W61" i="1"/>
  <c r="W53" i="1"/>
  <c r="W45" i="1"/>
  <c r="W37" i="1"/>
  <c r="W29" i="1"/>
  <c r="W21" i="1"/>
  <c r="W13" i="1"/>
  <c r="W5" i="1"/>
  <c r="O77" i="1"/>
  <c r="O36" i="1"/>
  <c r="O13" i="1"/>
  <c r="M7" i="6"/>
  <c r="O53" i="1"/>
  <c r="W52" i="1"/>
  <c r="M55" i="6"/>
  <c r="W3" i="1"/>
  <c r="O29" i="1"/>
  <c r="W74" i="1"/>
  <c r="W66" i="1"/>
  <c r="W58" i="1"/>
  <c r="W50" i="1"/>
  <c r="W42" i="1"/>
  <c r="W34" i="1"/>
  <c r="W26" i="1"/>
  <c r="W18" i="1"/>
  <c r="W10" i="1"/>
  <c r="O69" i="1"/>
  <c r="O50" i="1"/>
  <c r="O5" i="1"/>
  <c r="M75" i="6"/>
  <c r="M43" i="6"/>
  <c r="M35" i="6"/>
  <c r="M11" i="6"/>
  <c r="AB10" i="8"/>
  <c r="Z17" i="8"/>
  <c r="BB1" i="8"/>
  <c r="AE17" i="8"/>
  <c r="BG1" i="8"/>
  <c r="BC1" i="8"/>
  <c r="AA17" i="8"/>
  <c r="AD17" i="8"/>
  <c r="BF1" i="8"/>
  <c r="AC17" i="8"/>
  <c r="BE1" i="8"/>
  <c r="BD1" i="8"/>
  <c r="AB17" i="8"/>
  <c r="BF7" i="8"/>
  <c r="K23" i="8"/>
  <c r="S23" i="8"/>
  <c r="J30" i="8"/>
  <c r="J31" i="8"/>
  <c r="N40" i="8"/>
  <c r="N41" i="8"/>
  <c r="V40" i="8"/>
  <c r="W85" i="8"/>
  <c r="W54" i="8"/>
  <c r="W33" i="8"/>
  <c r="W31" i="8"/>
  <c r="W29" i="8"/>
  <c r="W27" i="8"/>
  <c r="W25" i="8"/>
  <c r="W23" i="8"/>
  <c r="W48" i="8"/>
  <c r="W62" i="8"/>
  <c r="W58" i="8"/>
  <c r="W36" i="8"/>
  <c r="W52" i="8"/>
  <c r="W38" i="8"/>
  <c r="W46" i="8"/>
  <c r="W40" i="8"/>
  <c r="W56" i="8"/>
  <c r="W42" i="8"/>
  <c r="W41" i="8"/>
  <c r="W82" i="8"/>
  <c r="W80" i="8"/>
  <c r="W78" i="8"/>
  <c r="W76" i="8"/>
  <c r="W74" i="8"/>
  <c r="W72" i="8"/>
  <c r="W70" i="8"/>
  <c r="W68" i="8"/>
  <c r="W66" i="8"/>
  <c r="W60" i="8"/>
  <c r="W50" i="8"/>
  <c r="L7" i="8"/>
  <c r="BG7" i="8"/>
  <c r="AC10" i="8"/>
  <c r="Z11" i="8"/>
  <c r="BB8" i="8" s="1"/>
  <c r="M12" i="8"/>
  <c r="K13" i="8"/>
  <c r="R16" i="8"/>
  <c r="K16" i="8"/>
  <c r="V16" i="8"/>
  <c r="K17" i="8"/>
  <c r="U19" i="8"/>
  <c r="U20" i="8"/>
  <c r="R20" i="8"/>
  <c r="W21" i="8"/>
  <c r="J22" i="8"/>
  <c r="T23" i="8"/>
  <c r="U23" i="8"/>
  <c r="N27" i="8"/>
  <c r="N28" i="8"/>
  <c r="J28" i="8"/>
  <c r="J29" i="8"/>
  <c r="R30" i="8"/>
  <c r="L32" i="8"/>
  <c r="T32" i="8"/>
  <c r="U34" i="8"/>
  <c r="V41" i="8"/>
  <c r="U58" i="8"/>
  <c r="R59" i="8"/>
  <c r="T72" i="8"/>
  <c r="T80" i="8"/>
  <c r="M3" i="8"/>
  <c r="V3" i="8"/>
  <c r="BB3" i="8"/>
  <c r="V4" i="8"/>
  <c r="V5" i="8"/>
  <c r="V6" i="8"/>
  <c r="V7" i="8"/>
  <c r="T8" i="8"/>
  <c r="L10" i="8"/>
  <c r="U10" i="8"/>
  <c r="AD10" i="8"/>
  <c r="R11" i="8"/>
  <c r="AA11" i="8"/>
  <c r="BC8" i="8" s="1"/>
  <c r="N12" i="8"/>
  <c r="W12" i="8"/>
  <c r="U13" i="8"/>
  <c r="S14" i="8"/>
  <c r="J18" i="8"/>
  <c r="J17" i="8"/>
  <c r="N17" i="8"/>
  <c r="M18" i="8"/>
  <c r="R19" i="8"/>
  <c r="V19" i="8"/>
  <c r="S20" i="8"/>
  <c r="V23" i="8"/>
  <c r="K24" i="8"/>
  <c r="N25" i="8"/>
  <c r="N26" i="8"/>
  <c r="J26" i="8"/>
  <c r="J27" i="8"/>
  <c r="R28" i="8"/>
  <c r="T30" i="8"/>
  <c r="L31" i="8"/>
  <c r="U32" i="8"/>
  <c r="K35" i="8"/>
  <c r="S35" i="8"/>
  <c r="T43" i="8"/>
  <c r="V47" i="8"/>
  <c r="U48" i="8"/>
  <c r="U66" i="8"/>
  <c r="U74" i="8"/>
  <c r="U82" i="8"/>
  <c r="V85" i="8"/>
  <c r="V83" i="8"/>
  <c r="V81" i="8"/>
  <c r="V79" i="8"/>
  <c r="V77" i="8"/>
  <c r="V75" i="8"/>
  <c r="V73" i="8"/>
  <c r="V71" i="8"/>
  <c r="V69" i="8"/>
  <c r="V62" i="8"/>
  <c r="V34" i="8"/>
  <c r="V32" i="8"/>
  <c r="V30" i="8"/>
  <c r="V28" i="8"/>
  <c r="V26" i="8"/>
  <c r="V24" i="8"/>
  <c r="V22" i="8"/>
  <c r="V20" i="8"/>
  <c r="W15" i="8"/>
  <c r="N29" i="8"/>
  <c r="N30" i="8"/>
  <c r="N3" i="8"/>
  <c r="W3" i="8"/>
  <c r="W4" i="8"/>
  <c r="W5" i="8"/>
  <c r="W6" i="8"/>
  <c r="W7" i="8"/>
  <c r="U8" i="8"/>
  <c r="R9" i="8"/>
  <c r="M10" i="8"/>
  <c r="V10" i="8"/>
  <c r="AE10" i="8"/>
  <c r="S11" i="8"/>
  <c r="AB11" i="8"/>
  <c r="BD8" i="8" s="1"/>
  <c r="V13" i="8"/>
  <c r="T14" i="8"/>
  <c r="J15" i="8"/>
  <c r="S17" i="8"/>
  <c r="O17" i="8"/>
  <c r="K18" i="8"/>
  <c r="S18" i="8"/>
  <c r="N18" i="8"/>
  <c r="O20" i="8"/>
  <c r="W20" i="8"/>
  <c r="T20" i="8"/>
  <c r="N23" i="8"/>
  <c r="N24" i="8"/>
  <c r="J24" i="8"/>
  <c r="J25" i="8"/>
  <c r="R26" i="8"/>
  <c r="L28" i="8"/>
  <c r="T28" i="8"/>
  <c r="U30" i="8"/>
  <c r="K33" i="8"/>
  <c r="S33" i="8"/>
  <c r="O34" i="8"/>
  <c r="W34" i="8"/>
  <c r="T35" i="8"/>
  <c r="W35" i="8"/>
  <c r="M38" i="8"/>
  <c r="U38" i="8"/>
  <c r="W44" i="8"/>
  <c r="K52" i="8"/>
  <c r="S52" i="8"/>
  <c r="K53" i="8"/>
  <c r="O57" i="8"/>
  <c r="W57" i="8"/>
  <c r="O58" i="8"/>
  <c r="V60" i="8"/>
  <c r="U64" i="8"/>
  <c r="T74" i="8"/>
  <c r="T82" i="8"/>
  <c r="O24" i="8"/>
  <c r="W24" i="8"/>
  <c r="V36" i="8"/>
  <c r="R84" i="8"/>
  <c r="R82" i="8"/>
  <c r="R80" i="8"/>
  <c r="R78" i="8"/>
  <c r="R76" i="8"/>
  <c r="R74" i="8"/>
  <c r="R72" i="8"/>
  <c r="R70" i="8"/>
  <c r="R68" i="8"/>
  <c r="R85" i="8"/>
  <c r="R41" i="8"/>
  <c r="R47" i="8"/>
  <c r="R43" i="8"/>
  <c r="R57" i="8"/>
  <c r="R35" i="8"/>
  <c r="R33" i="8"/>
  <c r="R31" i="8"/>
  <c r="R29" i="8"/>
  <c r="R27" i="8"/>
  <c r="R25" i="8"/>
  <c r="R23" i="8"/>
  <c r="R21" i="8"/>
  <c r="R18" i="8"/>
  <c r="AC11" i="8"/>
  <c r="BE8" i="8" s="1"/>
  <c r="L14" i="8"/>
  <c r="S15" i="8"/>
  <c r="O15" i="8"/>
  <c r="T18" i="8"/>
  <c r="O18" i="8"/>
  <c r="M19" i="8"/>
  <c r="M21" i="8"/>
  <c r="L22" i="8"/>
  <c r="R22" i="8"/>
  <c r="R24" i="8"/>
  <c r="L26" i="8"/>
  <c r="L27" i="8"/>
  <c r="U28" i="8"/>
  <c r="K31" i="8"/>
  <c r="S31" i="8"/>
  <c r="O32" i="8"/>
  <c r="W32" i="8"/>
  <c r="T33" i="8"/>
  <c r="U33" i="8"/>
  <c r="R36" i="8"/>
  <c r="V38" i="8"/>
  <c r="S40" i="8"/>
  <c r="T66" i="8"/>
  <c r="L66" i="8"/>
  <c r="U68" i="8"/>
  <c r="U76" i="8"/>
  <c r="W84" i="8"/>
  <c r="S47" i="8"/>
  <c r="S43" i="8"/>
  <c r="S42" i="8"/>
  <c r="S34" i="8"/>
  <c r="S32" i="8"/>
  <c r="S30" i="8"/>
  <c r="S28" i="8"/>
  <c r="S26" i="8"/>
  <c r="S24" i="8"/>
  <c r="S57" i="8"/>
  <c r="S61" i="8"/>
  <c r="S51" i="8"/>
  <c r="S83" i="8"/>
  <c r="S81" i="8"/>
  <c r="S79" i="8"/>
  <c r="S77" i="8"/>
  <c r="S75" i="8"/>
  <c r="S73" i="8"/>
  <c r="S71" i="8"/>
  <c r="S69" i="8"/>
  <c r="S67" i="8"/>
  <c r="S65" i="8"/>
  <c r="S45" i="8"/>
  <c r="S55" i="8"/>
  <c r="S49" i="8"/>
  <c r="S37" i="8"/>
  <c r="S63" i="8"/>
  <c r="S59" i="8"/>
  <c r="S39" i="8"/>
  <c r="BE5" i="8"/>
  <c r="BE6" i="8"/>
  <c r="U11" i="8"/>
  <c r="V14" i="8"/>
  <c r="M17" i="8"/>
  <c r="U17" i="8"/>
  <c r="K21" i="8"/>
  <c r="S21" i="8"/>
  <c r="N21" i="8"/>
  <c r="U22" i="8"/>
  <c r="S22" i="8"/>
  <c r="L25" i="8"/>
  <c r="U26" i="8"/>
  <c r="K29" i="8"/>
  <c r="S29" i="8"/>
  <c r="O30" i="8"/>
  <c r="W30" i="8"/>
  <c r="U31" i="8"/>
  <c r="V33" i="8"/>
  <c r="V35" i="8"/>
  <c r="N35" i="8"/>
  <c r="S36" i="8"/>
  <c r="N36" i="8"/>
  <c r="M39" i="8"/>
  <c r="U39" i="8"/>
  <c r="M40" i="8"/>
  <c r="S41" i="8"/>
  <c r="U50" i="8"/>
  <c r="U52" i="8"/>
  <c r="J56" i="8"/>
  <c r="J55" i="8"/>
  <c r="R55" i="8"/>
  <c r="U56" i="8"/>
  <c r="U60" i="8"/>
  <c r="K62" i="8"/>
  <c r="S62" i="8"/>
  <c r="K63" i="8"/>
  <c r="V21" i="8"/>
  <c r="V27" i="8"/>
  <c r="T85" i="8"/>
  <c r="T57" i="8"/>
  <c r="T61" i="8"/>
  <c r="T51" i="8"/>
  <c r="T83" i="8"/>
  <c r="T81" i="8"/>
  <c r="T79" i="8"/>
  <c r="T77" i="8"/>
  <c r="T75" i="8"/>
  <c r="T73" i="8"/>
  <c r="T71" i="8"/>
  <c r="T69" i="8"/>
  <c r="T67" i="8"/>
  <c r="T65" i="8"/>
  <c r="T45" i="8"/>
  <c r="T55" i="8"/>
  <c r="T49" i="8"/>
  <c r="T37" i="8"/>
  <c r="T63" i="8"/>
  <c r="T59" i="8"/>
  <c r="T39" i="8"/>
  <c r="T17" i="8"/>
  <c r="T53" i="8"/>
  <c r="T41" i="8"/>
  <c r="R3" i="8"/>
  <c r="R4" i="8"/>
  <c r="R5" i="8"/>
  <c r="R6" i="8"/>
  <c r="R7" i="8"/>
  <c r="U9" i="8"/>
  <c r="V11" i="8"/>
  <c r="S12" i="8"/>
  <c r="W14" i="8"/>
  <c r="M15" i="8"/>
  <c r="U15" i="8"/>
  <c r="R15" i="8"/>
  <c r="W16" i="8"/>
  <c r="V17" i="8"/>
  <c r="T21" i="8"/>
  <c r="O21" i="8"/>
  <c r="T22" i="8"/>
  <c r="U24" i="8"/>
  <c r="K27" i="8"/>
  <c r="S27" i="8"/>
  <c r="O28" i="8"/>
  <c r="W28" i="8"/>
  <c r="T29" i="8"/>
  <c r="U29" i="8"/>
  <c r="K32" i="8"/>
  <c r="N33" i="8"/>
  <c r="N34" i="8"/>
  <c r="J34" i="8"/>
  <c r="J35" i="8"/>
  <c r="T36" i="8"/>
  <c r="J37" i="8"/>
  <c r="J38" i="8"/>
  <c r="R37" i="8"/>
  <c r="O43" i="8"/>
  <c r="O44" i="8"/>
  <c r="O107" i="8" s="1"/>
  <c r="W43" i="8"/>
  <c r="T46" i="8"/>
  <c r="L46" i="8"/>
  <c r="T47" i="8"/>
  <c r="N51" i="8"/>
  <c r="N50" i="8"/>
  <c r="R58" i="8"/>
  <c r="U70" i="8"/>
  <c r="U85" i="8"/>
  <c r="U44" i="8"/>
  <c r="S3" i="8"/>
  <c r="S4" i="8"/>
  <c r="S5" i="8"/>
  <c r="S6" i="8"/>
  <c r="S7" i="8"/>
  <c r="V9" i="8"/>
  <c r="V15" i="8"/>
  <c r="S19" i="8"/>
  <c r="U21" i="8"/>
  <c r="O22" i="8"/>
  <c r="W22" i="8"/>
  <c r="K25" i="8"/>
  <c r="S25" i="8"/>
  <c r="O25" i="8"/>
  <c r="O26" i="8"/>
  <c r="W26" i="8"/>
  <c r="U27" i="8"/>
  <c r="V29" i="8"/>
  <c r="K30" i="8"/>
  <c r="N31" i="8"/>
  <c r="N32" i="8"/>
  <c r="J32" i="8"/>
  <c r="J33" i="8"/>
  <c r="U36" i="8"/>
  <c r="U40" i="8"/>
  <c r="U46" i="8"/>
  <c r="U62" i="8"/>
  <c r="N19" i="8"/>
  <c r="M37" i="8"/>
  <c r="U37" i="8"/>
  <c r="S38" i="8"/>
  <c r="V39" i="8"/>
  <c r="V42" i="8"/>
  <c r="O47" i="8"/>
  <c r="W47" i="8"/>
  <c r="R48" i="8"/>
  <c r="R49" i="8"/>
  <c r="J51" i="8"/>
  <c r="T52" i="8"/>
  <c r="V53" i="8"/>
  <c r="V56" i="8"/>
  <c r="K58" i="8"/>
  <c r="S58" i="8"/>
  <c r="J61" i="8"/>
  <c r="T62" i="8"/>
  <c r="M63" i="8"/>
  <c r="M84" i="8"/>
  <c r="M108" i="8" s="1"/>
  <c r="M85" i="8"/>
  <c r="U84" i="8"/>
  <c r="K85" i="8"/>
  <c r="S85" i="8"/>
  <c r="V37" i="8"/>
  <c r="R44" i="8"/>
  <c r="V46" i="8"/>
  <c r="K48" i="8"/>
  <c r="S48" i="8"/>
  <c r="N48" i="8"/>
  <c r="O53" i="8"/>
  <c r="W53" i="8"/>
  <c r="R54" i="8"/>
  <c r="M54" i="8"/>
  <c r="T58" i="8"/>
  <c r="V59" i="8"/>
  <c r="V63" i="8"/>
  <c r="V66" i="8"/>
  <c r="N67" i="8"/>
  <c r="R67" i="8"/>
  <c r="J68" i="8"/>
  <c r="V68" i="8"/>
  <c r="N69" i="8"/>
  <c r="R69" i="8"/>
  <c r="J70" i="8"/>
  <c r="V70" i="8"/>
  <c r="N71" i="8"/>
  <c r="R71" i="8"/>
  <c r="J72" i="8"/>
  <c r="V72" i="8"/>
  <c r="N73" i="8"/>
  <c r="R73" i="8"/>
  <c r="J74" i="8"/>
  <c r="V74" i="8"/>
  <c r="N75" i="8"/>
  <c r="R75" i="8"/>
  <c r="J76" i="8"/>
  <c r="V76" i="8"/>
  <c r="N77" i="8"/>
  <c r="R77" i="8"/>
  <c r="J78" i="8"/>
  <c r="V78" i="8"/>
  <c r="N79" i="8"/>
  <c r="R79" i="8"/>
  <c r="J80" i="8"/>
  <c r="V80" i="8"/>
  <c r="N81" i="8"/>
  <c r="R81" i="8"/>
  <c r="J82" i="8"/>
  <c r="V82" i="8"/>
  <c r="N83" i="8"/>
  <c r="R83" i="8"/>
  <c r="J84" i="8"/>
  <c r="N85" i="8"/>
  <c r="V84" i="8"/>
  <c r="W39" i="8"/>
  <c r="J40" i="8"/>
  <c r="R42" i="8"/>
  <c r="K43" i="8"/>
  <c r="K44" i="8"/>
  <c r="S44" i="8"/>
  <c r="L45" i="8"/>
  <c r="R45" i="8"/>
  <c r="J47" i="8"/>
  <c r="T48" i="8"/>
  <c r="O48" i="8"/>
  <c r="V49" i="8"/>
  <c r="V52" i="8"/>
  <c r="K54" i="8"/>
  <c r="S54" i="8"/>
  <c r="N54" i="8"/>
  <c r="M55" i="8"/>
  <c r="O59" i="8"/>
  <c r="W59" i="8"/>
  <c r="R60" i="8"/>
  <c r="M60" i="8"/>
  <c r="O63" i="8"/>
  <c r="W63" i="8"/>
  <c r="R64" i="8"/>
  <c r="M64" i="8"/>
  <c r="L65" i="8"/>
  <c r="L115" i="8" s="1"/>
  <c r="L117" i="8" s="1"/>
  <c r="R65" i="8"/>
  <c r="W37" i="8"/>
  <c r="R40" i="8"/>
  <c r="K41" i="8"/>
  <c r="T44" i="8"/>
  <c r="N44" i="8"/>
  <c r="M45" i="8"/>
  <c r="M107" i="8" s="1"/>
  <c r="O49" i="8"/>
  <c r="W49" i="8"/>
  <c r="R50" i="8"/>
  <c r="M50" i="8"/>
  <c r="L51" i="8"/>
  <c r="R51" i="8"/>
  <c r="J53" i="8"/>
  <c r="T54" i="8"/>
  <c r="O54" i="8"/>
  <c r="V55" i="8"/>
  <c r="V58" i="8"/>
  <c r="K60" i="8"/>
  <c r="S60" i="8"/>
  <c r="N60" i="8"/>
  <c r="R61" i="8"/>
  <c r="K64" i="8"/>
  <c r="S64" i="8"/>
  <c r="N64" i="8"/>
  <c r="M65" i="8"/>
  <c r="L67" i="8"/>
  <c r="R38" i="8"/>
  <c r="K39" i="8"/>
  <c r="T42" i="8"/>
  <c r="L43" i="8"/>
  <c r="V45" i="8"/>
  <c r="V48" i="8"/>
  <c r="K50" i="8"/>
  <c r="S50" i="8"/>
  <c r="O55" i="8"/>
  <c r="W55" i="8"/>
  <c r="R56" i="8"/>
  <c r="J59" i="8"/>
  <c r="T60" i="8"/>
  <c r="L61" i="8"/>
  <c r="M61" i="8"/>
  <c r="J63" i="8"/>
  <c r="T64" i="8"/>
  <c r="V65" i="8"/>
  <c r="T40" i="8"/>
  <c r="L41" i="8"/>
  <c r="M43" i="8"/>
  <c r="U43" i="8"/>
  <c r="O45" i="8"/>
  <c r="W45" i="8"/>
  <c r="R46" i="8"/>
  <c r="L47" i="8"/>
  <c r="T50" i="8"/>
  <c r="V51" i="8"/>
  <c r="V54" i="8"/>
  <c r="K56" i="8"/>
  <c r="S56" i="8"/>
  <c r="M57" i="8"/>
  <c r="V61" i="8"/>
  <c r="O65" i="8"/>
  <c r="W65" i="8"/>
  <c r="R66" i="8"/>
  <c r="V67" i="8"/>
  <c r="U35" i="8"/>
  <c r="K36" i="8"/>
  <c r="M36" i="8"/>
  <c r="T38" i="8"/>
  <c r="L39" i="8"/>
  <c r="M41" i="8"/>
  <c r="U41" i="8"/>
  <c r="V43" i="8"/>
  <c r="V44" i="8"/>
  <c r="K46" i="8"/>
  <c r="S46" i="8"/>
  <c r="O51" i="8"/>
  <c r="W51" i="8"/>
  <c r="R52" i="8"/>
  <c r="R53" i="8"/>
  <c r="T56" i="8"/>
  <c r="O56" i="8"/>
  <c r="V57" i="8"/>
  <c r="O61" i="8"/>
  <c r="W61" i="8"/>
  <c r="R62" i="8"/>
  <c r="V64" i="8"/>
  <c r="K66" i="8"/>
  <c r="S66" i="8"/>
  <c r="O66" i="8"/>
  <c r="O67" i="8"/>
  <c r="W67" i="8"/>
  <c r="K68" i="8"/>
  <c r="S68" i="8"/>
  <c r="O68" i="8"/>
  <c r="O108" i="8" s="1"/>
  <c r="O69" i="8"/>
  <c r="W69" i="8"/>
  <c r="K70" i="8"/>
  <c r="S70" i="8"/>
  <c r="O70" i="8"/>
  <c r="O71" i="8"/>
  <c r="W71" i="8"/>
  <c r="K72" i="8"/>
  <c r="S72" i="8"/>
  <c r="O72" i="8"/>
  <c r="O73" i="8"/>
  <c r="W73" i="8"/>
  <c r="K74" i="8"/>
  <c r="S74" i="8"/>
  <c r="O74" i="8"/>
  <c r="O75" i="8"/>
  <c r="W75" i="8"/>
  <c r="K76" i="8"/>
  <c r="S76" i="8"/>
  <c r="O76" i="8"/>
  <c r="O77" i="8"/>
  <c r="W77" i="8"/>
  <c r="K78" i="8"/>
  <c r="S78" i="8"/>
  <c r="O78" i="8"/>
  <c r="O79" i="8"/>
  <c r="W79" i="8"/>
  <c r="K80" i="8"/>
  <c r="S80" i="8"/>
  <c r="O80" i="8"/>
  <c r="O81" i="8"/>
  <c r="W81" i="8"/>
  <c r="K82" i="8"/>
  <c r="S82" i="8"/>
  <c r="O82" i="8"/>
  <c r="O83" i="8"/>
  <c r="W83" i="8"/>
  <c r="O84" i="8"/>
  <c r="U45" i="8"/>
  <c r="U47" i="8"/>
  <c r="U49" i="8"/>
  <c r="U51" i="8"/>
  <c r="U53" i="8"/>
  <c r="U55" i="8"/>
  <c r="U57" i="8"/>
  <c r="U59" i="8"/>
  <c r="U61" i="8"/>
  <c r="U63" i="8"/>
  <c r="U65" i="8"/>
  <c r="U67" i="8"/>
  <c r="U69" i="8"/>
  <c r="U71" i="8"/>
  <c r="U73" i="8"/>
  <c r="U75" i="8"/>
  <c r="U77" i="8"/>
  <c r="U79" i="8"/>
  <c r="U81" i="8"/>
  <c r="U83" i="8"/>
  <c r="S84" i="8"/>
  <c r="T84" i="8"/>
  <c r="O11" i="6"/>
  <c r="W8" i="6"/>
  <c r="W10" i="6"/>
  <c r="W32" i="6"/>
  <c r="W12" i="6"/>
  <c r="W17" i="6"/>
  <c r="O3" i="6"/>
  <c r="W30" i="6"/>
  <c r="W11" i="6"/>
  <c r="V18" i="6"/>
  <c r="N75" i="6"/>
  <c r="N10" i="6"/>
  <c r="N26" i="6"/>
  <c r="N35" i="6"/>
  <c r="M51" i="6"/>
  <c r="M83" i="6"/>
  <c r="M10" i="6"/>
  <c r="U10" i="6"/>
  <c r="U4" i="6"/>
  <c r="U6" i="6"/>
  <c r="U21" i="6"/>
  <c r="U5" i="6"/>
  <c r="U13" i="6"/>
  <c r="U16" i="6"/>
  <c r="U25" i="6"/>
  <c r="U33" i="6"/>
  <c r="U28" i="6"/>
  <c r="U29" i="6"/>
  <c r="U27" i="6"/>
  <c r="K19" i="6"/>
  <c r="S14" i="6"/>
  <c r="BB5" i="6"/>
  <c r="R42" i="6"/>
  <c r="J29" i="6"/>
  <c r="BB3" i="6"/>
  <c r="J37" i="6"/>
  <c r="J66" i="6"/>
  <c r="J74" i="6"/>
  <c r="J82" i="6"/>
  <c r="R36" i="6"/>
  <c r="R34" i="6"/>
  <c r="R26" i="6"/>
  <c r="R12" i="6"/>
  <c r="BE1" i="6"/>
  <c r="K35" i="6"/>
  <c r="K34" i="6"/>
  <c r="S34" i="6"/>
  <c r="N55" i="6"/>
  <c r="V55" i="6"/>
  <c r="N63" i="6"/>
  <c r="V63" i="6"/>
  <c r="R3" i="6"/>
  <c r="R4" i="6"/>
  <c r="R5" i="6"/>
  <c r="R6" i="6"/>
  <c r="R7" i="6"/>
  <c r="U9" i="6"/>
  <c r="Z11" i="6"/>
  <c r="V11" i="6"/>
  <c r="S12" i="6"/>
  <c r="W16" i="6"/>
  <c r="K21" i="6"/>
  <c r="U23" i="6"/>
  <c r="O26" i="6"/>
  <c r="O25" i="6"/>
  <c r="W25" i="6"/>
  <c r="U26" i="6"/>
  <c r="S29" i="6"/>
  <c r="U31" i="6"/>
  <c r="O34" i="6"/>
  <c r="O33" i="6"/>
  <c r="W33" i="6"/>
  <c r="U34" i="6"/>
  <c r="U39" i="6"/>
  <c r="O42" i="6"/>
  <c r="O41" i="6"/>
  <c r="W41" i="6"/>
  <c r="U42" i="6"/>
  <c r="J48" i="6"/>
  <c r="R48" i="6"/>
  <c r="J60" i="6"/>
  <c r="R60" i="6"/>
  <c r="K67" i="6"/>
  <c r="S67" i="6"/>
  <c r="K68" i="6"/>
  <c r="K43" i="6"/>
  <c r="K42" i="6"/>
  <c r="S42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83" i="6"/>
  <c r="U77" i="6"/>
  <c r="U71" i="6"/>
  <c r="U63" i="6"/>
  <c r="U61" i="6"/>
  <c r="U59" i="6"/>
  <c r="U57" i="6"/>
  <c r="U55" i="6"/>
  <c r="U53" i="6"/>
  <c r="U51" i="6"/>
  <c r="U49" i="6"/>
  <c r="U47" i="6"/>
  <c r="U45" i="6"/>
  <c r="U81" i="6"/>
  <c r="U65" i="6"/>
  <c r="U75" i="6"/>
  <c r="U69" i="6"/>
  <c r="U79" i="6"/>
  <c r="U73" i="6"/>
  <c r="S3" i="6"/>
  <c r="S4" i="6"/>
  <c r="S5" i="6"/>
  <c r="S6" i="6"/>
  <c r="S7" i="6"/>
  <c r="V9" i="6"/>
  <c r="R10" i="6"/>
  <c r="R13" i="6"/>
  <c r="N14" i="6"/>
  <c r="U14" i="6"/>
  <c r="R17" i="6"/>
  <c r="O17" i="6"/>
  <c r="U18" i="6"/>
  <c r="J19" i="6"/>
  <c r="R19" i="6"/>
  <c r="J20" i="6"/>
  <c r="V21" i="6"/>
  <c r="K25" i="6"/>
  <c r="K24" i="6"/>
  <c r="S24" i="6"/>
  <c r="R24" i="6"/>
  <c r="W28" i="6"/>
  <c r="V29" i="6"/>
  <c r="K33" i="6"/>
  <c r="K32" i="6"/>
  <c r="S32" i="6"/>
  <c r="R32" i="6"/>
  <c r="V37" i="6"/>
  <c r="K41" i="6"/>
  <c r="K40" i="6"/>
  <c r="S40" i="6"/>
  <c r="R40" i="6"/>
  <c r="W45" i="6"/>
  <c r="N51" i="6"/>
  <c r="V51" i="6"/>
  <c r="J54" i="6"/>
  <c r="R54" i="6"/>
  <c r="N57" i="6"/>
  <c r="V57" i="6"/>
  <c r="N65" i="6"/>
  <c r="V65" i="6"/>
  <c r="S41" i="6"/>
  <c r="S39" i="6"/>
  <c r="S37" i="6"/>
  <c r="S35" i="6"/>
  <c r="S33" i="6"/>
  <c r="K3" i="6"/>
  <c r="J10" i="6"/>
  <c r="S10" i="6"/>
  <c r="S13" i="6"/>
  <c r="O14" i="6"/>
  <c r="W14" i="6"/>
  <c r="N15" i="6"/>
  <c r="V15" i="6"/>
  <c r="S19" i="6"/>
  <c r="O24" i="6"/>
  <c r="O23" i="6"/>
  <c r="W23" i="6"/>
  <c r="S27" i="6"/>
  <c r="O32" i="6"/>
  <c r="O31" i="6"/>
  <c r="W31" i="6"/>
  <c r="U32" i="6"/>
  <c r="U37" i="6"/>
  <c r="O40" i="6"/>
  <c r="O39" i="6"/>
  <c r="W39" i="6"/>
  <c r="U40" i="6"/>
  <c r="U43" i="6"/>
  <c r="J62" i="6"/>
  <c r="R62" i="6"/>
  <c r="K27" i="6"/>
  <c r="K26" i="6"/>
  <c r="S26" i="6"/>
  <c r="V80" i="6"/>
  <c r="V78" i="6"/>
  <c r="V76" i="6"/>
  <c r="V74" i="6"/>
  <c r="V72" i="6"/>
  <c r="V70" i="6"/>
  <c r="V68" i="6"/>
  <c r="V66" i="6"/>
  <c r="V64" i="6"/>
  <c r="V62" i="6"/>
  <c r="V60" i="6"/>
  <c r="V58" i="6"/>
  <c r="V56" i="6"/>
  <c r="V54" i="6"/>
  <c r="V52" i="6"/>
  <c r="V50" i="6"/>
  <c r="V48" i="6"/>
  <c r="V46" i="6"/>
  <c r="V43" i="6"/>
  <c r="V42" i="6"/>
  <c r="V40" i="6"/>
  <c r="V38" i="6"/>
  <c r="V36" i="6"/>
  <c r="V34" i="6"/>
  <c r="V32" i="6"/>
  <c r="V30" i="6"/>
  <c r="V28" i="6"/>
  <c r="V26" i="6"/>
  <c r="V24" i="6"/>
  <c r="V22" i="6"/>
  <c r="V20" i="6"/>
  <c r="V44" i="6"/>
  <c r="R8" i="6"/>
  <c r="W9" i="6"/>
  <c r="U12" i="6"/>
  <c r="W42" i="6"/>
  <c r="W40" i="6"/>
  <c r="W38" i="6"/>
  <c r="W36" i="6"/>
  <c r="W34" i="6"/>
  <c r="W15" i="6"/>
  <c r="J16" i="6"/>
  <c r="R16" i="6"/>
  <c r="S17" i="6"/>
  <c r="O19" i="6"/>
  <c r="O18" i="6"/>
  <c r="W18" i="6"/>
  <c r="W19" i="6"/>
  <c r="K22" i="6"/>
  <c r="S22" i="6"/>
  <c r="R22" i="6"/>
  <c r="W26" i="6"/>
  <c r="V27" i="6"/>
  <c r="K31" i="6"/>
  <c r="K30" i="6"/>
  <c r="S30" i="6"/>
  <c r="R30" i="6"/>
  <c r="V35" i="6"/>
  <c r="K39" i="6"/>
  <c r="K38" i="6"/>
  <c r="S38" i="6"/>
  <c r="R38" i="6"/>
  <c r="R44" i="6"/>
  <c r="N47" i="6"/>
  <c r="V47" i="6"/>
  <c r="J50" i="6"/>
  <c r="R50" i="6"/>
  <c r="N59" i="6"/>
  <c r="V59" i="6"/>
  <c r="V7" i="6"/>
  <c r="R11" i="6"/>
  <c r="S16" i="6"/>
  <c r="K17" i="6"/>
  <c r="N16" i="6"/>
  <c r="M20" i="6"/>
  <c r="M19" i="6"/>
  <c r="U19" i="6"/>
  <c r="O21" i="6"/>
  <c r="W21" i="6"/>
  <c r="S25" i="6"/>
  <c r="O30" i="6"/>
  <c r="O29" i="6"/>
  <c r="W29" i="6"/>
  <c r="U35" i="6"/>
  <c r="O38" i="6"/>
  <c r="O37" i="6"/>
  <c r="W37" i="6"/>
  <c r="U38" i="6"/>
  <c r="N53" i="6"/>
  <c r="V53" i="6"/>
  <c r="J56" i="6"/>
  <c r="R56" i="6"/>
  <c r="J64" i="6"/>
  <c r="R64" i="6"/>
  <c r="W3" i="6"/>
  <c r="W4" i="6"/>
  <c r="W5" i="6"/>
  <c r="W6" i="6"/>
  <c r="W7" i="6"/>
  <c r="U8" i="6"/>
  <c r="R9" i="6"/>
  <c r="V10" i="6"/>
  <c r="S11" i="6"/>
  <c r="M13" i="6"/>
  <c r="V13" i="6"/>
  <c r="N17" i="6"/>
  <c r="V17" i="6"/>
  <c r="N18" i="6"/>
  <c r="V19" i="6"/>
  <c r="R20" i="6"/>
  <c r="V25" i="6"/>
  <c r="K29" i="6"/>
  <c r="K28" i="6"/>
  <c r="S28" i="6"/>
  <c r="R28" i="6"/>
  <c r="V33" i="6"/>
  <c r="K37" i="6"/>
  <c r="K36" i="6"/>
  <c r="S36" i="6"/>
  <c r="V41" i="6"/>
  <c r="J46" i="6"/>
  <c r="R46" i="6"/>
  <c r="N61" i="6"/>
  <c r="V61" i="6"/>
  <c r="R81" i="6"/>
  <c r="R79" i="6"/>
  <c r="R77" i="6"/>
  <c r="R75" i="6"/>
  <c r="R73" i="6"/>
  <c r="R71" i="6"/>
  <c r="R69" i="6"/>
  <c r="R67" i="6"/>
  <c r="R65" i="6"/>
  <c r="R63" i="6"/>
  <c r="R61" i="6"/>
  <c r="R59" i="6"/>
  <c r="R57" i="6"/>
  <c r="R55" i="6"/>
  <c r="R53" i="6"/>
  <c r="R51" i="6"/>
  <c r="R49" i="6"/>
  <c r="R47" i="6"/>
  <c r="R45" i="6"/>
  <c r="R41" i="6"/>
  <c r="R39" i="6"/>
  <c r="R37" i="6"/>
  <c r="R35" i="6"/>
  <c r="R33" i="6"/>
  <c r="R31" i="6"/>
  <c r="R29" i="6"/>
  <c r="R27" i="6"/>
  <c r="R25" i="6"/>
  <c r="R23" i="6"/>
  <c r="R21" i="6"/>
  <c r="R18" i="6"/>
  <c r="V8" i="6"/>
  <c r="S9" i="6"/>
  <c r="K14" i="6"/>
  <c r="R15" i="6"/>
  <c r="K15" i="6"/>
  <c r="K20" i="6"/>
  <c r="S20" i="6"/>
  <c r="O28" i="6"/>
  <c r="O27" i="6"/>
  <c r="W27" i="6"/>
  <c r="S31" i="6"/>
  <c r="O36" i="6"/>
  <c r="O35" i="6"/>
  <c r="W35" i="6"/>
  <c r="U36" i="6"/>
  <c r="U41" i="6"/>
  <c r="W43" i="6"/>
  <c r="N49" i="6"/>
  <c r="V49" i="6"/>
  <c r="J52" i="6"/>
  <c r="R52" i="6"/>
  <c r="J58" i="6"/>
  <c r="R58" i="6"/>
  <c r="S46" i="6"/>
  <c r="W47" i="6"/>
  <c r="S48" i="6"/>
  <c r="W49" i="6"/>
  <c r="S50" i="6"/>
  <c r="W51" i="6"/>
  <c r="S52" i="6"/>
  <c r="W53" i="6"/>
  <c r="S54" i="6"/>
  <c r="W55" i="6"/>
  <c r="S56" i="6"/>
  <c r="W57" i="6"/>
  <c r="S58" i="6"/>
  <c r="W59" i="6"/>
  <c r="S60" i="6"/>
  <c r="W61" i="6"/>
  <c r="S62" i="6"/>
  <c r="W63" i="6"/>
  <c r="S64" i="6"/>
  <c r="W65" i="6"/>
  <c r="O70" i="6"/>
  <c r="W70" i="6"/>
  <c r="O71" i="6"/>
  <c r="K73" i="6"/>
  <c r="S73" i="6"/>
  <c r="K74" i="6"/>
  <c r="S78" i="6"/>
  <c r="W81" i="6"/>
  <c r="N43" i="6"/>
  <c r="R43" i="6"/>
  <c r="O44" i="6"/>
  <c r="W44" i="6"/>
  <c r="N66" i="6"/>
  <c r="S68" i="6"/>
  <c r="W71" i="6"/>
  <c r="O76" i="6"/>
  <c r="W76" i="6"/>
  <c r="O77" i="6"/>
  <c r="K79" i="6"/>
  <c r="S79" i="6"/>
  <c r="K80" i="6"/>
  <c r="O66" i="6"/>
  <c r="W66" i="6"/>
  <c r="O67" i="6"/>
  <c r="K69" i="6"/>
  <c r="S69" i="6"/>
  <c r="K70" i="6"/>
  <c r="S74" i="6"/>
  <c r="W77" i="6"/>
  <c r="O82" i="6"/>
  <c r="W82" i="6"/>
  <c r="O83" i="6"/>
  <c r="M22" i="6"/>
  <c r="M24" i="6"/>
  <c r="M26" i="6"/>
  <c r="M28" i="6"/>
  <c r="M30" i="6"/>
  <c r="M32" i="6"/>
  <c r="M34" i="6"/>
  <c r="M36" i="6"/>
  <c r="M38" i="6"/>
  <c r="M40" i="6"/>
  <c r="M42" i="6"/>
  <c r="K45" i="6"/>
  <c r="S45" i="6"/>
  <c r="J47" i="6"/>
  <c r="N48" i="6"/>
  <c r="J49" i="6"/>
  <c r="N50" i="6"/>
  <c r="J51" i="6"/>
  <c r="N52" i="6"/>
  <c r="J53" i="6"/>
  <c r="N54" i="6"/>
  <c r="J55" i="6"/>
  <c r="N56" i="6"/>
  <c r="J57" i="6"/>
  <c r="N58" i="6"/>
  <c r="J59" i="6"/>
  <c r="N60" i="6"/>
  <c r="J61" i="6"/>
  <c r="N62" i="6"/>
  <c r="J63" i="6"/>
  <c r="N64" i="6"/>
  <c r="J65" i="6"/>
  <c r="W67" i="6"/>
  <c r="O72" i="6"/>
  <c r="W72" i="6"/>
  <c r="O73" i="6"/>
  <c r="K75" i="6"/>
  <c r="S75" i="6"/>
  <c r="K76" i="6"/>
  <c r="S80" i="6"/>
  <c r="W83" i="6"/>
  <c r="U15" i="6"/>
  <c r="U17" i="6"/>
  <c r="S18" i="6"/>
  <c r="W20" i="6"/>
  <c r="S21" i="6"/>
  <c r="W22" i="6"/>
  <c r="S23" i="6"/>
  <c r="J44" i="6"/>
  <c r="O46" i="6"/>
  <c r="W46" i="6"/>
  <c r="K47" i="6"/>
  <c r="S47" i="6"/>
  <c r="O47" i="6"/>
  <c r="O48" i="6"/>
  <c r="W48" i="6"/>
  <c r="K49" i="6"/>
  <c r="S49" i="6"/>
  <c r="O49" i="6"/>
  <c r="O50" i="6"/>
  <c r="W50" i="6"/>
  <c r="K51" i="6"/>
  <c r="S51" i="6"/>
  <c r="O51" i="6"/>
  <c r="O52" i="6"/>
  <c r="W52" i="6"/>
  <c r="K53" i="6"/>
  <c r="S53" i="6"/>
  <c r="O53" i="6"/>
  <c r="O54" i="6"/>
  <c r="W54" i="6"/>
  <c r="K55" i="6"/>
  <c r="S55" i="6"/>
  <c r="O55" i="6"/>
  <c r="O56" i="6"/>
  <c r="W56" i="6"/>
  <c r="K57" i="6"/>
  <c r="S57" i="6"/>
  <c r="O57" i="6"/>
  <c r="O58" i="6"/>
  <c r="W58" i="6"/>
  <c r="K59" i="6"/>
  <c r="S59" i="6"/>
  <c r="O59" i="6"/>
  <c r="O60" i="6"/>
  <c r="W60" i="6"/>
  <c r="K61" i="6"/>
  <c r="S61" i="6"/>
  <c r="O61" i="6"/>
  <c r="O62" i="6"/>
  <c r="W62" i="6"/>
  <c r="K63" i="6"/>
  <c r="S63" i="6"/>
  <c r="O63" i="6"/>
  <c r="O64" i="6"/>
  <c r="W64" i="6"/>
  <c r="O65" i="6"/>
  <c r="K65" i="6"/>
  <c r="S65" i="6"/>
  <c r="K66" i="6"/>
  <c r="S70" i="6"/>
  <c r="W73" i="6"/>
  <c r="O78" i="6"/>
  <c r="W78" i="6"/>
  <c r="O79" i="6"/>
  <c r="K81" i="6"/>
  <c r="S81" i="6"/>
  <c r="K82" i="6"/>
  <c r="S44" i="6"/>
  <c r="M44" i="6"/>
  <c r="O68" i="6"/>
  <c r="W68" i="6"/>
  <c r="O69" i="6"/>
  <c r="K71" i="6"/>
  <c r="S71" i="6"/>
  <c r="K72" i="6"/>
  <c r="S76" i="6"/>
  <c r="W79" i="6"/>
  <c r="O84" i="6"/>
  <c r="W84" i="6"/>
  <c r="S43" i="6"/>
  <c r="V45" i="6"/>
  <c r="K46" i="6"/>
  <c r="K48" i="6"/>
  <c r="K50" i="6"/>
  <c r="K52" i="6"/>
  <c r="K54" i="6"/>
  <c r="K56" i="6"/>
  <c r="K58" i="6"/>
  <c r="K60" i="6"/>
  <c r="K62" i="6"/>
  <c r="K64" i="6"/>
  <c r="S66" i="6"/>
  <c r="W69" i="6"/>
  <c r="O74" i="6"/>
  <c r="W74" i="6"/>
  <c r="O75" i="6"/>
  <c r="K77" i="6"/>
  <c r="S77" i="6"/>
  <c r="K78" i="6"/>
  <c r="S82" i="6"/>
  <c r="S72" i="6"/>
  <c r="W75" i="6"/>
  <c r="O80" i="6"/>
  <c r="W80" i="6"/>
  <c r="O81" i="6"/>
  <c r="R66" i="6"/>
  <c r="V67" i="6"/>
  <c r="R68" i="6"/>
  <c r="V69" i="6"/>
  <c r="R70" i="6"/>
  <c r="V71" i="6"/>
  <c r="R72" i="6"/>
  <c r="V73" i="6"/>
  <c r="R74" i="6"/>
  <c r="V75" i="6"/>
  <c r="R76" i="6"/>
  <c r="V77" i="6"/>
  <c r="R78" i="6"/>
  <c r="V79" i="6"/>
  <c r="R80" i="6"/>
  <c r="V81" i="6"/>
  <c r="R82" i="6"/>
  <c r="V83" i="6"/>
  <c r="R84" i="6"/>
  <c r="U84" i="6"/>
  <c r="V82" i="6"/>
  <c r="R83" i="6"/>
  <c r="V84" i="6"/>
  <c r="O81" i="1"/>
  <c r="O73" i="1"/>
  <c r="O65" i="1"/>
  <c r="O57" i="1"/>
  <c r="O49" i="1"/>
  <c r="O41" i="1"/>
  <c r="O33" i="1"/>
  <c r="O25" i="1"/>
  <c r="O17" i="1"/>
  <c r="O9" i="1"/>
  <c r="W83" i="1"/>
  <c r="W75" i="1"/>
  <c r="W67" i="1"/>
  <c r="W59" i="1"/>
  <c r="W51" i="1"/>
  <c r="W43" i="1"/>
  <c r="W35" i="1"/>
  <c r="W27" i="1"/>
  <c r="W19" i="1"/>
  <c r="W11" i="1"/>
  <c r="O80" i="1"/>
  <c r="O72" i="1"/>
  <c r="O64" i="1"/>
  <c r="O56" i="1"/>
  <c r="O48" i="1"/>
  <c r="O40" i="1"/>
  <c r="O32" i="1"/>
  <c r="O24" i="1"/>
  <c r="O16" i="1"/>
  <c r="O8" i="1"/>
  <c r="O79" i="1"/>
  <c r="O71" i="1"/>
  <c r="O63" i="1"/>
  <c r="O55" i="1"/>
  <c r="O47" i="1"/>
  <c r="O39" i="1"/>
  <c r="O31" i="1"/>
  <c r="O23" i="1"/>
  <c r="O15" i="1"/>
  <c r="O7" i="1"/>
  <c r="BG5" i="1"/>
  <c r="O78" i="1"/>
  <c r="O70" i="1"/>
  <c r="O62" i="1"/>
  <c r="O54" i="1"/>
  <c r="O46" i="1"/>
  <c r="O38" i="1"/>
  <c r="O30" i="1"/>
  <c r="O22" i="1"/>
  <c r="O14" i="1"/>
  <c r="O6" i="1"/>
  <c r="AA42" i="9" l="1"/>
  <c r="M110" i="6"/>
  <c r="M118" i="6" s="1"/>
  <c r="M120" i="6" s="1"/>
  <c r="M109" i="6"/>
  <c r="AB44" i="9"/>
  <c r="AC43" i="9"/>
  <c r="Z43" i="9"/>
  <c r="AB42" i="9"/>
  <c r="AB43" i="9"/>
  <c r="AA43" i="9"/>
  <c r="AC44" i="9"/>
  <c r="AA44" i="9"/>
  <c r="AC42" i="9"/>
  <c r="Z44" i="9"/>
  <c r="Z42" i="9"/>
  <c r="V20" i="9"/>
  <c r="Q17" i="10"/>
  <c r="N45" i="9"/>
  <c r="V44" i="9"/>
  <c r="V14" i="9"/>
  <c r="V17" i="10"/>
  <c r="N44" i="9"/>
  <c r="I18" i="10"/>
  <c r="V15" i="9"/>
  <c r="I39" i="9"/>
  <c r="N39" i="9"/>
  <c r="K28" i="10"/>
  <c r="K60" i="10"/>
  <c r="U17" i="10"/>
  <c r="V62" i="10"/>
  <c r="Q62" i="9"/>
  <c r="N14" i="9"/>
  <c r="K115" i="8"/>
  <c r="K117" i="8" s="1"/>
  <c r="U41" i="10"/>
  <c r="M41" i="10"/>
  <c r="M42" i="10"/>
  <c r="S83" i="6"/>
  <c r="Q39" i="9"/>
  <c r="N41" i="10"/>
  <c r="I63" i="9"/>
  <c r="K83" i="6"/>
  <c r="K112" i="8"/>
  <c r="V38" i="9"/>
  <c r="N62" i="9"/>
  <c r="U14" i="10"/>
  <c r="V41" i="10"/>
  <c r="M115" i="6"/>
  <c r="M117" i="6" s="1"/>
  <c r="O118" i="6"/>
  <c r="O120" i="6" s="1"/>
  <c r="N115" i="6"/>
  <c r="N117" i="6" s="1"/>
  <c r="N118" i="6"/>
  <c r="N120" i="6" s="1"/>
  <c r="L115" i="6"/>
  <c r="L117" i="6" s="1"/>
  <c r="J115" i="6"/>
  <c r="J117" i="6" s="1"/>
  <c r="J118" i="6"/>
  <c r="J120" i="6" s="1"/>
  <c r="L118" i="6"/>
  <c r="L120" i="6" s="1"/>
  <c r="O110" i="1"/>
  <c r="O115" i="1" s="1"/>
  <c r="O109" i="1"/>
  <c r="O112" i="1" s="1"/>
  <c r="O114" i="1" s="1"/>
  <c r="O115" i="6"/>
  <c r="O117" i="6" s="1"/>
  <c r="N38" i="10"/>
  <c r="V14" i="10"/>
  <c r="Q38" i="10"/>
  <c r="Q62" i="10"/>
  <c r="AC41" i="9"/>
  <c r="AB41" i="9"/>
  <c r="Z41" i="9"/>
  <c r="AA41" i="9"/>
  <c r="AA40" i="9"/>
  <c r="AB40" i="9"/>
  <c r="Z40" i="9"/>
  <c r="AC40" i="9"/>
  <c r="N115" i="8"/>
  <c r="N117" i="8" s="1"/>
  <c r="J112" i="8"/>
  <c r="M112" i="8"/>
  <c r="L112" i="8"/>
  <c r="N112" i="8"/>
  <c r="J115" i="8"/>
  <c r="J117" i="8" s="1"/>
  <c r="M115" i="8"/>
  <c r="M117" i="8" s="1"/>
  <c r="K13" i="10"/>
  <c r="K45" i="10"/>
  <c r="I63" i="10"/>
  <c r="N14" i="10"/>
  <c r="Q14" i="10"/>
  <c r="L74" i="10"/>
  <c r="T74" i="10"/>
  <c r="T135" i="10" s="1"/>
  <c r="T137" i="10" s="1"/>
  <c r="M39" i="10"/>
  <c r="I38" i="10"/>
  <c r="AA39" i="9"/>
  <c r="Z26" i="9"/>
  <c r="AC39" i="9"/>
  <c r="AB39" i="9"/>
  <c r="Z39" i="9"/>
  <c r="U38" i="10"/>
  <c r="M62" i="10"/>
  <c r="K84" i="10"/>
  <c r="K16" i="10"/>
  <c r="Q14" i="9"/>
  <c r="K31" i="10"/>
  <c r="K63" i="10"/>
  <c r="K9" i="10"/>
  <c r="K41" i="10"/>
  <c r="M14" i="10"/>
  <c r="N82" i="9"/>
  <c r="I15" i="9"/>
  <c r="AC38" i="9"/>
  <c r="AA38" i="9"/>
  <c r="Z38" i="9"/>
  <c r="I30" i="9"/>
  <c r="N62" i="10"/>
  <c r="K84" i="13"/>
  <c r="C84" i="11"/>
  <c r="S84" i="13"/>
  <c r="K34" i="10"/>
  <c r="S1" i="6"/>
  <c r="AA1" i="6" s="1"/>
  <c r="BC1" i="6" s="1"/>
  <c r="K114" i="6"/>
  <c r="X85" i="5"/>
  <c r="C84" i="6"/>
  <c r="W1" i="6"/>
  <c r="AE1" i="6" s="1"/>
  <c r="BG1" i="6" s="1"/>
  <c r="O114" i="6"/>
  <c r="I15" i="10"/>
  <c r="W85" i="5"/>
  <c r="C84" i="1"/>
  <c r="K20" i="10"/>
  <c r="K52" i="10"/>
  <c r="K48" i="10"/>
  <c r="T1" i="6"/>
  <c r="AB1" i="6" s="1"/>
  <c r="BD1" i="6" s="1"/>
  <c r="L114" i="6"/>
  <c r="R59" i="10"/>
  <c r="J83" i="11"/>
  <c r="R59" i="11"/>
  <c r="K6" i="10"/>
  <c r="K38" i="10"/>
  <c r="R1" i="6"/>
  <c r="Z1" i="6" s="1"/>
  <c r="BB1" i="6" s="1"/>
  <c r="J114" i="6"/>
  <c r="I6" i="9"/>
  <c r="C85" i="13"/>
  <c r="Y86" i="5"/>
  <c r="Z4" i="9"/>
  <c r="AB38" i="9"/>
  <c r="AC34" i="9"/>
  <c r="AC18" i="9"/>
  <c r="AA36" i="9"/>
  <c r="AA20" i="9"/>
  <c r="AA4" i="9"/>
  <c r="AC32" i="9"/>
  <c r="AC16" i="9"/>
  <c r="AA34" i="9"/>
  <c r="AA18" i="9"/>
  <c r="Z36" i="9"/>
  <c r="AC30" i="9"/>
  <c r="AC14" i="9"/>
  <c r="AA32" i="9"/>
  <c r="AA16" i="9"/>
  <c r="AC28" i="9"/>
  <c r="AC12" i="9"/>
  <c r="AB22" i="9"/>
  <c r="AB6" i="9"/>
  <c r="AA30" i="9"/>
  <c r="AA14" i="9"/>
  <c r="Z28" i="9"/>
  <c r="Z12" i="9"/>
  <c r="AC26" i="9"/>
  <c r="AC10" i="9"/>
  <c r="AB36" i="9"/>
  <c r="AB20" i="9"/>
  <c r="AB4" i="9"/>
  <c r="AA28" i="9"/>
  <c r="AA12" i="9"/>
  <c r="Z24" i="9"/>
  <c r="Z10" i="9"/>
  <c r="AC24" i="9"/>
  <c r="AC8" i="9"/>
  <c r="AB34" i="9"/>
  <c r="AB18" i="9"/>
  <c r="AA27" i="9"/>
  <c r="AC36" i="9"/>
  <c r="AC23" i="9"/>
  <c r="AC7" i="9"/>
  <c r="AB33" i="9"/>
  <c r="AB16" i="9"/>
  <c r="O115" i="8"/>
  <c r="O117" i="8" s="1"/>
  <c r="O112" i="8"/>
  <c r="Z18" i="8"/>
  <c r="K49" i="10"/>
  <c r="K80" i="10"/>
  <c r="K11" i="10"/>
  <c r="K43" i="10"/>
  <c r="K75" i="10"/>
  <c r="K26" i="10"/>
  <c r="K22" i="10"/>
  <c r="K54" i="10"/>
  <c r="J57" i="10"/>
  <c r="K56" i="10"/>
  <c r="K19" i="10"/>
  <c r="K83" i="10"/>
  <c r="K7" i="10"/>
  <c r="K39" i="10"/>
  <c r="K32" i="10"/>
  <c r="K81" i="10"/>
  <c r="K76" i="10"/>
  <c r="K17" i="10"/>
  <c r="N30" i="10"/>
  <c r="K12" i="10"/>
  <c r="K44" i="10"/>
  <c r="S72" i="10"/>
  <c r="K72" i="10"/>
  <c r="K35" i="10"/>
  <c r="K30" i="10"/>
  <c r="K62" i="10"/>
  <c r="K15" i="10"/>
  <c r="K47" i="10"/>
  <c r="K8" i="10"/>
  <c r="K40" i="10"/>
  <c r="S67" i="10"/>
  <c r="K67" i="10"/>
  <c r="K87" i="10"/>
  <c r="T56" i="10"/>
  <c r="L80" i="10"/>
  <c r="V64" i="10"/>
  <c r="N88" i="10"/>
  <c r="N89" i="10"/>
  <c r="I30" i="10"/>
  <c r="M3" i="10"/>
  <c r="L81" i="10"/>
  <c r="N31" i="10"/>
  <c r="J9" i="10"/>
  <c r="K21" i="10"/>
  <c r="K53" i="10"/>
  <c r="K79" i="10"/>
  <c r="T34" i="10"/>
  <c r="L58" i="10"/>
  <c r="U58" i="10"/>
  <c r="M82" i="10"/>
  <c r="K25" i="10"/>
  <c r="K57" i="10"/>
  <c r="K10" i="10"/>
  <c r="K42" i="10"/>
  <c r="K74" i="10"/>
  <c r="Q42" i="10"/>
  <c r="I42" i="10"/>
  <c r="R24" i="10"/>
  <c r="J24" i="10"/>
  <c r="Q53" i="10"/>
  <c r="I53" i="10"/>
  <c r="M6" i="10"/>
  <c r="N54" i="10"/>
  <c r="I19" i="10"/>
  <c r="L27" i="10"/>
  <c r="S70" i="10"/>
  <c r="K70" i="10"/>
  <c r="K23" i="10"/>
  <c r="K55" i="10"/>
  <c r="S65" i="10"/>
  <c r="K65" i="10"/>
  <c r="T64" i="10"/>
  <c r="L88" i="10"/>
  <c r="L89" i="10"/>
  <c r="Q64" i="10"/>
  <c r="I88" i="10"/>
  <c r="I89" i="10"/>
  <c r="M30" i="10"/>
  <c r="Q54" i="10"/>
  <c r="I54" i="10"/>
  <c r="J33" i="10"/>
  <c r="K77" i="10"/>
  <c r="S71" i="10"/>
  <c r="K71" i="10"/>
  <c r="Q56" i="10"/>
  <c r="I80" i="10"/>
  <c r="T54" i="10"/>
  <c r="L54" i="10"/>
  <c r="AB43" i="10" s="1"/>
  <c r="L51" i="10"/>
  <c r="AB42" i="10" s="1"/>
  <c r="K29" i="10"/>
  <c r="K61" i="10"/>
  <c r="T18" i="10"/>
  <c r="L18" i="10"/>
  <c r="V10" i="10"/>
  <c r="N10" i="10"/>
  <c r="K24" i="10"/>
  <c r="K33" i="10"/>
  <c r="K18" i="10"/>
  <c r="K50" i="10"/>
  <c r="K82" i="10"/>
  <c r="K51" i="10"/>
  <c r="K88" i="10"/>
  <c r="K89" i="10"/>
  <c r="L83" i="10"/>
  <c r="S66" i="10"/>
  <c r="K66" i="10"/>
  <c r="K78" i="10"/>
  <c r="S73" i="10"/>
  <c r="K73" i="10"/>
  <c r="U56" i="10"/>
  <c r="M80" i="10"/>
  <c r="L6" i="10"/>
  <c r="U54" i="10"/>
  <c r="M54" i="10"/>
  <c r="L67" i="10"/>
  <c r="I31" i="10"/>
  <c r="J81" i="10"/>
  <c r="L75" i="10"/>
  <c r="S68" i="10"/>
  <c r="K68" i="10"/>
  <c r="K5" i="10"/>
  <c r="K37" i="10"/>
  <c r="S69" i="10"/>
  <c r="K69" i="10"/>
  <c r="K14" i="10"/>
  <c r="K46" i="10"/>
  <c r="V42" i="10"/>
  <c r="N42" i="10"/>
  <c r="K64" i="10"/>
  <c r="K58" i="10"/>
  <c r="Q26" i="10"/>
  <c r="I26" i="10"/>
  <c r="S3" i="10"/>
  <c r="K27" i="10"/>
  <c r="K59" i="10"/>
  <c r="T53" i="10"/>
  <c r="L53" i="10"/>
  <c r="N6" i="10"/>
  <c r="N43" i="10"/>
  <c r="K85" i="10"/>
  <c r="M83" i="10"/>
  <c r="N7" i="10"/>
  <c r="M7" i="10"/>
  <c r="Q10" i="10"/>
  <c r="I34" i="10"/>
  <c r="I6" i="10"/>
  <c r="K36" i="10"/>
  <c r="V56" i="10"/>
  <c r="N80" i="10"/>
  <c r="U64" i="10"/>
  <c r="M88" i="10"/>
  <c r="M89" i="10"/>
  <c r="L30" i="10"/>
  <c r="L59" i="10"/>
  <c r="N3" i="10"/>
  <c r="L55" i="10"/>
  <c r="N55" i="10"/>
  <c r="I43" i="10"/>
  <c r="M31" i="10"/>
  <c r="AA11" i="9"/>
  <c r="Z17" i="9"/>
  <c r="AC4" i="9"/>
  <c r="AB24" i="9"/>
  <c r="AA6" i="9"/>
  <c r="I53" i="9"/>
  <c r="V5" i="9"/>
  <c r="N5" i="9"/>
  <c r="I54" i="9"/>
  <c r="AC37" i="9"/>
  <c r="AC21" i="9"/>
  <c r="AC5" i="9"/>
  <c r="Z16" i="9"/>
  <c r="AB31" i="9"/>
  <c r="AB15" i="9"/>
  <c r="I31" i="9"/>
  <c r="AA25" i="9"/>
  <c r="AA9" i="9"/>
  <c r="Z31" i="9"/>
  <c r="Z15" i="9"/>
  <c r="V18" i="9"/>
  <c r="N18" i="9"/>
  <c r="Z33" i="9"/>
  <c r="Z34" i="9"/>
  <c r="AC20" i="9"/>
  <c r="AB8" i="9"/>
  <c r="AA22" i="9"/>
  <c r="V29" i="9"/>
  <c r="N53" i="9"/>
  <c r="V56" i="9"/>
  <c r="N80" i="9"/>
  <c r="V54" i="9"/>
  <c r="N54" i="9"/>
  <c r="AC35" i="9"/>
  <c r="AC19" i="9"/>
  <c r="AC3" i="9"/>
  <c r="AC2" i="9"/>
  <c r="AB29" i="9"/>
  <c r="AB13" i="9"/>
  <c r="AA23" i="9"/>
  <c r="AA7" i="9"/>
  <c r="Z29" i="9"/>
  <c r="Z13" i="9"/>
  <c r="N67" i="9"/>
  <c r="Z14" i="9"/>
  <c r="V34" i="9"/>
  <c r="N58" i="9"/>
  <c r="V10" i="9"/>
  <c r="N10" i="9"/>
  <c r="AC33" i="9"/>
  <c r="AC17" i="9"/>
  <c r="N31" i="9"/>
  <c r="AB27" i="9"/>
  <c r="AB11" i="9"/>
  <c r="AA37" i="9"/>
  <c r="AA21" i="9"/>
  <c r="AA5" i="9"/>
  <c r="Z27" i="9"/>
  <c r="Z11" i="9"/>
  <c r="N11" i="9"/>
  <c r="I3" i="9"/>
  <c r="V64" i="9"/>
  <c r="N88" i="9"/>
  <c r="N89" i="9"/>
  <c r="AC31" i="9"/>
  <c r="AC15" i="9"/>
  <c r="AB25" i="9"/>
  <c r="AB9" i="9"/>
  <c r="AA35" i="9"/>
  <c r="AA19" i="9"/>
  <c r="AA3" i="9"/>
  <c r="AA2" i="9"/>
  <c r="Z25" i="9"/>
  <c r="Z9" i="9"/>
  <c r="N19" i="9"/>
  <c r="AB32" i="9"/>
  <c r="AC29" i="9"/>
  <c r="AC13" i="9"/>
  <c r="AB23" i="9"/>
  <c r="AB7" i="9"/>
  <c r="Z20" i="9"/>
  <c r="AA33" i="9"/>
  <c r="AA17" i="9"/>
  <c r="Z23" i="9"/>
  <c r="Z7" i="9"/>
  <c r="N27" i="9"/>
  <c r="AB30" i="9"/>
  <c r="AB14" i="9"/>
  <c r="Z32" i="9"/>
  <c r="AB17" i="9"/>
  <c r="Q56" i="9"/>
  <c r="I80" i="9"/>
  <c r="V57" i="9"/>
  <c r="N81" i="9"/>
  <c r="Q63" i="9"/>
  <c r="I87" i="9"/>
  <c r="V62" i="9"/>
  <c r="N86" i="9"/>
  <c r="AC27" i="9"/>
  <c r="AC11" i="9"/>
  <c r="N55" i="9"/>
  <c r="AB37" i="9"/>
  <c r="AB21" i="9"/>
  <c r="AB5" i="9"/>
  <c r="Z6" i="9"/>
  <c r="I7" i="9"/>
  <c r="AA31" i="9"/>
  <c r="AA15" i="9"/>
  <c r="Z30" i="9"/>
  <c r="Z37" i="9"/>
  <c r="Z21" i="9"/>
  <c r="Z5" i="9"/>
  <c r="N83" i="9"/>
  <c r="AB28" i="9"/>
  <c r="AB12" i="9"/>
  <c r="AA26" i="9"/>
  <c r="AA10" i="9"/>
  <c r="Z22" i="9"/>
  <c r="I5" i="9"/>
  <c r="I29" i="9"/>
  <c r="Q64" i="9"/>
  <c r="I88" i="9"/>
  <c r="I89" i="9"/>
  <c r="N6" i="9"/>
  <c r="I69" i="9"/>
  <c r="AC25" i="9"/>
  <c r="AC9" i="9"/>
  <c r="AB35" i="9"/>
  <c r="AB19" i="9"/>
  <c r="AB3" i="9"/>
  <c r="AB2" i="9"/>
  <c r="I55" i="9"/>
  <c r="AA29" i="9"/>
  <c r="AA13" i="9"/>
  <c r="Z18" i="9"/>
  <c r="N87" i="9"/>
  <c r="Z35" i="9"/>
  <c r="Z19" i="9"/>
  <c r="Z3" i="9"/>
  <c r="Z2" i="9"/>
  <c r="AC22" i="9"/>
  <c r="AC6" i="9"/>
  <c r="AB26" i="9"/>
  <c r="AB10" i="9"/>
  <c r="AA24" i="9"/>
  <c r="AA8" i="9"/>
  <c r="Z8" i="9"/>
  <c r="V30" i="10"/>
  <c r="U135" i="10"/>
  <c r="U137" i="10" s="1"/>
  <c r="U30" i="10"/>
  <c r="U6" i="10"/>
  <c r="I86" i="8"/>
  <c r="Q86" i="8" s="1"/>
  <c r="V54" i="10"/>
  <c r="Q6" i="10"/>
  <c r="V135" i="10"/>
  <c r="V137" i="10" s="1"/>
  <c r="T30" i="10"/>
  <c r="Q135" i="10"/>
  <c r="Q137" i="10" s="1"/>
  <c r="Q6" i="9"/>
  <c r="AD18" i="8"/>
  <c r="Q30" i="9"/>
  <c r="Q44" i="9"/>
  <c r="Q68" i="9"/>
  <c r="Q135" i="9" s="1"/>
  <c r="Q137" i="9" s="1"/>
  <c r="V135" i="9"/>
  <c r="V137" i="9" s="1"/>
  <c r="V6" i="9"/>
  <c r="V30" i="9"/>
  <c r="T42" i="10"/>
  <c r="T66" i="10"/>
  <c r="Q30" i="10"/>
  <c r="T6" i="10"/>
  <c r="V42" i="9"/>
  <c r="V66" i="9"/>
  <c r="Q54" i="9"/>
  <c r="V6" i="10"/>
  <c r="BF8" i="6"/>
  <c r="S25" i="10"/>
  <c r="S57" i="10"/>
  <c r="S13" i="10"/>
  <c r="S45" i="10"/>
  <c r="AA18" i="8"/>
  <c r="U5" i="10"/>
  <c r="S54" i="10"/>
  <c r="S23" i="10"/>
  <c r="S33" i="10"/>
  <c r="Q29" i="9"/>
  <c r="Q5" i="9"/>
  <c r="S8" i="10"/>
  <c r="S51" i="10"/>
  <c r="S43" i="10"/>
  <c r="T5" i="10"/>
  <c r="U29" i="10"/>
  <c r="S35" i="10"/>
  <c r="S58" i="10"/>
  <c r="S31" i="10"/>
  <c r="S20" i="10"/>
  <c r="S7" i="10"/>
  <c r="Q5" i="10"/>
  <c r="R32" i="10"/>
  <c r="V29" i="10"/>
  <c r="S9" i="10"/>
  <c r="S26" i="10"/>
  <c r="S14" i="10"/>
  <c r="S46" i="10"/>
  <c r="U53" i="10"/>
  <c r="V53" i="10"/>
  <c r="S62" i="10"/>
  <c r="S4" i="10"/>
  <c r="S36" i="10"/>
  <c r="S5" i="10"/>
  <c r="S37" i="10"/>
  <c r="R8" i="10"/>
  <c r="S11" i="10"/>
  <c r="Q53" i="9"/>
  <c r="S19" i="10"/>
  <c r="T29" i="10"/>
  <c r="AC11" i="6"/>
  <c r="S47" i="10"/>
  <c r="T2" i="10"/>
  <c r="T50" i="10"/>
  <c r="V2" i="9"/>
  <c r="V58" i="9"/>
  <c r="S15" i="10"/>
  <c r="S49" i="10"/>
  <c r="V53" i="9"/>
  <c r="S59" i="10"/>
  <c r="S27" i="10"/>
  <c r="V5" i="10"/>
  <c r="S41" i="10"/>
  <c r="S21" i="10"/>
  <c r="S53" i="10"/>
  <c r="S30" i="10"/>
  <c r="S56" i="10"/>
  <c r="S10" i="10"/>
  <c r="S42" i="10"/>
  <c r="S2" i="10"/>
  <c r="S39" i="10"/>
  <c r="Q2" i="10"/>
  <c r="Q4" i="9"/>
  <c r="Q29" i="10"/>
  <c r="AB18" i="8"/>
  <c r="AC18" i="8"/>
  <c r="S44" i="10"/>
  <c r="S55" i="10"/>
  <c r="T26" i="10"/>
  <c r="T58" i="10"/>
  <c r="S48" i="10"/>
  <c r="S17" i="10"/>
  <c r="S63" i="10"/>
  <c r="S12" i="10"/>
  <c r="S16" i="10"/>
  <c r="S34" i="10"/>
  <c r="Q18" i="10"/>
  <c r="V18" i="10"/>
  <c r="S52" i="10"/>
  <c r="S22" i="10"/>
  <c r="S24" i="10"/>
  <c r="S60" i="10"/>
  <c r="S28" i="10"/>
  <c r="Q34" i="10"/>
  <c r="S61" i="10"/>
  <c r="S29" i="10"/>
  <c r="S6" i="10"/>
  <c r="S38" i="10"/>
  <c r="S32" i="10"/>
  <c r="S18" i="10"/>
  <c r="S50" i="10"/>
  <c r="R56" i="10"/>
  <c r="Q28" i="9"/>
  <c r="V26" i="9"/>
  <c r="S64" i="10"/>
  <c r="S40" i="10"/>
  <c r="Q52" i="9"/>
  <c r="AE11" i="6"/>
  <c r="T135" i="9"/>
  <c r="T137" i="9" s="1"/>
  <c r="R135" i="9"/>
  <c r="R137" i="9" s="1"/>
  <c r="S135" i="9"/>
  <c r="S137" i="9" s="1"/>
  <c r="U135" i="9"/>
  <c r="U137" i="9" s="1"/>
  <c r="AE18" i="8"/>
  <c r="AB44" i="10" l="1"/>
  <c r="Y40" i="9"/>
  <c r="AD42" i="9"/>
  <c r="Y11" i="9"/>
  <c r="Y43" i="9"/>
  <c r="AB41" i="10"/>
  <c r="Y39" i="10"/>
  <c r="AD40" i="9"/>
  <c r="AD39" i="10"/>
  <c r="Y42" i="9"/>
  <c r="Y41" i="9"/>
  <c r="AD43" i="9"/>
  <c r="AD41" i="9"/>
  <c r="AC41" i="10"/>
  <c r="AD41" i="10"/>
  <c r="AB40" i="10"/>
  <c r="Y38" i="10"/>
  <c r="AA40" i="10"/>
  <c r="AA39" i="10"/>
  <c r="AB39" i="10"/>
  <c r="AD40" i="10"/>
  <c r="AC40" i="10"/>
  <c r="AC39" i="10"/>
  <c r="Y40" i="10"/>
  <c r="AA41" i="10"/>
  <c r="Y41" i="10"/>
  <c r="AD39" i="9"/>
  <c r="AB38" i="10"/>
  <c r="AB5" i="10"/>
  <c r="AD38" i="10"/>
  <c r="Y39" i="9"/>
  <c r="AC38" i="10"/>
  <c r="AD24" i="9"/>
  <c r="AC22" i="10"/>
  <c r="AD28" i="9"/>
  <c r="Y9" i="9"/>
  <c r="AD35" i="9"/>
  <c r="Y6" i="9"/>
  <c r="AD14" i="9"/>
  <c r="Y24" i="11"/>
  <c r="Y24" i="9"/>
  <c r="AA38" i="10"/>
  <c r="Y5" i="9"/>
  <c r="Y8" i="9"/>
  <c r="Z4" i="10"/>
  <c r="AD11" i="10"/>
  <c r="Y38" i="9"/>
  <c r="AD25" i="9"/>
  <c r="AD22" i="9"/>
  <c r="AD38" i="9"/>
  <c r="Y32" i="9"/>
  <c r="AD33" i="9"/>
  <c r="Y31" i="9"/>
  <c r="Y33" i="9"/>
  <c r="C86" i="13"/>
  <c r="Y87" i="5"/>
  <c r="C87" i="13" s="1"/>
  <c r="AD2" i="9"/>
  <c r="AD34" i="10"/>
  <c r="Y18" i="10"/>
  <c r="AA34" i="10"/>
  <c r="S85" i="13"/>
  <c r="C85" i="11"/>
  <c r="K85" i="13"/>
  <c r="W86" i="5"/>
  <c r="C85" i="1"/>
  <c r="C84" i="10"/>
  <c r="S84" i="6"/>
  <c r="K84" i="6"/>
  <c r="AC4" i="10"/>
  <c r="X86" i="5"/>
  <c r="C85" i="6"/>
  <c r="J84" i="11"/>
  <c r="Y25" i="11" s="1"/>
  <c r="R60" i="11"/>
  <c r="AD32" i="9"/>
  <c r="AC31" i="10"/>
  <c r="AD8" i="10"/>
  <c r="Y28" i="10"/>
  <c r="AA16" i="10"/>
  <c r="AD7" i="10"/>
  <c r="AB10" i="10"/>
  <c r="AC16" i="10"/>
  <c r="AB12" i="10"/>
  <c r="Y24" i="10"/>
  <c r="Y31" i="10"/>
  <c r="Y36" i="10"/>
  <c r="AA22" i="10"/>
  <c r="AA4" i="10"/>
  <c r="AD27" i="10"/>
  <c r="Z19" i="10"/>
  <c r="Z3" i="10"/>
  <c r="AA26" i="10"/>
  <c r="AA31" i="10"/>
  <c r="Y5" i="10"/>
  <c r="AD4" i="10"/>
  <c r="AC35" i="10"/>
  <c r="AD20" i="10"/>
  <c r="Z16" i="10"/>
  <c r="AB29" i="10"/>
  <c r="AA2" i="10"/>
  <c r="AB37" i="10"/>
  <c r="AB26" i="10"/>
  <c r="Y37" i="10"/>
  <c r="AD26" i="10"/>
  <c r="Y35" i="10"/>
  <c r="AA27" i="10"/>
  <c r="AC30" i="10"/>
  <c r="AC15" i="10"/>
  <c r="AC28" i="10"/>
  <c r="AC6" i="10"/>
  <c r="AB8" i="10"/>
  <c r="AA20" i="10"/>
  <c r="AC12" i="10"/>
  <c r="Y29" i="10"/>
  <c r="AB15" i="10"/>
  <c r="AC21" i="10"/>
  <c r="Y13" i="10"/>
  <c r="AA7" i="10"/>
  <c r="Z2" i="10"/>
  <c r="Z23" i="10"/>
  <c r="AB36" i="10"/>
  <c r="AD14" i="10"/>
  <c r="AB33" i="10"/>
  <c r="AC34" i="10"/>
  <c r="AD33" i="10"/>
  <c r="Y12" i="10"/>
  <c r="AB4" i="10"/>
  <c r="AB34" i="10"/>
  <c r="AA14" i="10"/>
  <c r="AB18" i="10"/>
  <c r="AB17" i="10"/>
  <c r="AA10" i="10"/>
  <c r="AA8" i="10"/>
  <c r="AC29" i="10"/>
  <c r="Z5" i="10"/>
  <c r="Y21" i="10"/>
  <c r="Z8" i="10"/>
  <c r="AD21" i="10"/>
  <c r="AD29" i="10"/>
  <c r="AD22" i="10"/>
  <c r="Y16" i="10"/>
  <c r="AA19" i="10"/>
  <c r="AD32" i="10"/>
  <c r="AD35" i="10"/>
  <c r="AB32" i="10"/>
  <c r="AA23" i="10"/>
  <c r="Y20" i="10"/>
  <c r="AD3" i="10"/>
  <c r="AD2" i="10"/>
  <c r="AA36" i="10"/>
  <c r="Z22" i="10"/>
  <c r="AA25" i="10"/>
  <c r="Z9" i="10"/>
  <c r="AA15" i="10"/>
  <c r="AB35" i="10"/>
  <c r="AD36" i="10"/>
  <c r="AC9" i="10"/>
  <c r="AC18" i="10"/>
  <c r="AA12" i="10"/>
  <c r="Y23" i="10"/>
  <c r="AD9" i="10"/>
  <c r="Y15" i="10"/>
  <c r="AB31" i="10"/>
  <c r="AD23" i="10"/>
  <c r="AA9" i="10"/>
  <c r="AC27" i="10"/>
  <c r="AB25" i="10"/>
  <c r="AC33" i="10"/>
  <c r="AC14" i="10"/>
  <c r="AC17" i="10"/>
  <c r="Y9" i="10"/>
  <c r="Y6" i="10"/>
  <c r="AD6" i="10"/>
  <c r="AA37" i="10"/>
  <c r="AA18" i="10"/>
  <c r="AA29" i="10"/>
  <c r="AD31" i="10"/>
  <c r="AC20" i="10"/>
  <c r="AB13" i="10"/>
  <c r="AD28" i="10"/>
  <c r="AA11" i="10"/>
  <c r="Z20" i="10"/>
  <c r="AC24" i="10"/>
  <c r="AA17" i="10"/>
  <c r="Z12" i="10"/>
  <c r="AC5" i="10"/>
  <c r="AB11" i="10"/>
  <c r="AC37" i="10"/>
  <c r="AB14" i="10"/>
  <c r="AA28" i="10"/>
  <c r="AB16" i="10"/>
  <c r="AC23" i="10"/>
  <c r="Y2" i="10"/>
  <c r="AD24" i="10"/>
  <c r="Y27" i="10"/>
  <c r="AB30" i="10"/>
  <c r="Y34" i="10"/>
  <c r="Y33" i="10"/>
  <c r="AA5" i="10"/>
  <c r="AA33" i="10"/>
  <c r="AB27" i="10"/>
  <c r="AA30" i="10"/>
  <c r="AC26" i="10"/>
  <c r="AD25" i="10"/>
  <c r="Z11" i="10"/>
  <c r="Z17" i="10"/>
  <c r="AD19" i="10"/>
  <c r="AB28" i="10"/>
  <c r="AA13" i="10"/>
  <c r="Y32" i="10"/>
  <c r="AC13" i="10"/>
  <c r="Y11" i="10"/>
  <c r="Z10" i="10"/>
  <c r="AA6" i="10"/>
  <c r="Y8" i="10"/>
  <c r="Z13" i="10"/>
  <c r="Y3" i="10"/>
  <c r="AD16" i="10"/>
  <c r="Y26" i="10"/>
  <c r="Y25" i="10"/>
  <c r="Y22" i="10"/>
  <c r="AA21" i="10"/>
  <c r="AA3" i="10"/>
  <c r="Y17" i="10"/>
  <c r="AB6" i="10"/>
  <c r="AA24" i="10"/>
  <c r="Y19" i="10"/>
  <c r="AC3" i="10"/>
  <c r="AC2" i="10"/>
  <c r="AA35" i="10"/>
  <c r="AB21" i="10"/>
  <c r="AB2" i="10"/>
  <c r="AB24" i="10"/>
  <c r="AD17" i="10"/>
  <c r="AB9" i="10"/>
  <c r="AC10" i="10"/>
  <c r="Y7" i="10"/>
  <c r="AD12" i="10"/>
  <c r="AA32" i="10"/>
  <c r="AD13" i="10"/>
  <c r="Z18" i="10"/>
  <c r="AB7" i="10"/>
  <c r="Y10" i="10"/>
  <c r="Z21" i="10"/>
  <c r="AC11" i="10"/>
  <c r="AC25" i="10"/>
  <c r="AC36" i="10"/>
  <c r="AC7" i="10"/>
  <c r="S135" i="10"/>
  <c r="S137" i="10" s="1"/>
  <c r="AD10" i="10"/>
  <c r="Y30" i="10"/>
  <c r="Z7" i="10"/>
  <c r="AB3" i="10"/>
  <c r="Z14" i="10"/>
  <c r="AC32" i="10"/>
  <c r="AD18" i="10"/>
  <c r="AD37" i="10"/>
  <c r="AD30" i="10"/>
  <c r="Y14" i="10"/>
  <c r="AB23" i="10"/>
  <c r="AC8" i="10"/>
  <c r="AD15" i="10"/>
  <c r="AD5" i="10"/>
  <c r="Z15" i="10"/>
  <c r="AC19" i="10"/>
  <c r="Z6" i="10"/>
  <c r="AB22" i="10"/>
  <c r="AB20" i="10"/>
  <c r="AB19" i="10"/>
  <c r="Y4" i="10"/>
  <c r="Y27" i="9"/>
  <c r="AD37" i="9"/>
  <c r="Y36" i="9"/>
  <c r="AD34" i="9"/>
  <c r="Y4" i="9"/>
  <c r="AD18" i="9"/>
  <c r="AD16" i="9"/>
  <c r="AD17" i="9"/>
  <c r="AD15" i="9"/>
  <c r="Y29" i="9"/>
  <c r="AD26" i="9"/>
  <c r="Y12" i="9"/>
  <c r="AD36" i="9"/>
  <c r="Y13" i="9"/>
  <c r="Y21" i="9"/>
  <c r="Y28" i="9"/>
  <c r="Y23" i="9"/>
  <c r="Y7" i="9"/>
  <c r="Y35" i="9"/>
  <c r="AD27" i="9"/>
  <c r="AD12" i="9"/>
  <c r="AD31" i="9"/>
  <c r="Y20" i="9"/>
  <c r="Y22" i="9"/>
  <c r="Y15" i="9"/>
  <c r="AD7" i="9"/>
  <c r="Y16" i="9"/>
  <c r="Y37" i="9"/>
  <c r="Y26" i="9"/>
  <c r="Y30" i="9"/>
  <c r="Y14" i="9"/>
  <c r="AD6" i="9"/>
  <c r="AD13" i="9"/>
  <c r="AD19" i="9"/>
  <c r="Y34" i="9"/>
  <c r="Y18" i="9"/>
  <c r="Y25" i="9"/>
  <c r="AD30" i="9"/>
  <c r="Y17" i="9"/>
  <c r="Y19" i="9"/>
  <c r="Y2" i="9"/>
  <c r="Y3" i="9"/>
  <c r="AD10" i="9"/>
  <c r="AD8" i="9"/>
  <c r="AD9" i="9"/>
  <c r="AD5" i="9"/>
  <c r="AD4" i="9"/>
  <c r="AD3" i="9"/>
  <c r="Y10" i="9"/>
  <c r="AD20" i="9"/>
  <c r="AD21" i="9"/>
  <c r="AD11" i="9"/>
  <c r="AD29" i="9"/>
  <c r="AD23" i="9"/>
  <c r="N4" i="1"/>
  <c r="N12" i="1"/>
  <c r="BF2" i="1"/>
  <c r="N21" i="1"/>
  <c r="BF3" i="1"/>
  <c r="N44" i="1"/>
  <c r="BF4" i="1"/>
  <c r="N53" i="1"/>
  <c r="BF5" i="1"/>
  <c r="N60" i="1"/>
  <c r="N61" i="1"/>
  <c r="N70" i="1"/>
  <c r="N76" i="1"/>
  <c r="N85" i="1"/>
  <c r="M9" i="1"/>
  <c r="BE2" i="1"/>
  <c r="BE3" i="1"/>
  <c r="M41" i="1"/>
  <c r="BE4" i="1"/>
  <c r="U50" i="1"/>
  <c r="M57" i="1"/>
  <c r="U58" i="1"/>
  <c r="U65" i="1"/>
  <c r="BE6" i="1"/>
  <c r="M73" i="1"/>
  <c r="U81" i="1"/>
  <c r="M85" i="1"/>
  <c r="L5" i="1"/>
  <c r="L10" i="1"/>
  <c r="L18" i="1"/>
  <c r="L26" i="1"/>
  <c r="L29" i="1"/>
  <c r="BD3" i="1"/>
  <c r="L34" i="1"/>
  <c r="L37" i="1"/>
  <c r="L42" i="1"/>
  <c r="L46" i="1"/>
  <c r="L50" i="1"/>
  <c r="BD5" i="1"/>
  <c r="L58" i="1"/>
  <c r="L61" i="1"/>
  <c r="L66" i="1"/>
  <c r="L69" i="1"/>
  <c r="L74" i="1"/>
  <c r="L78" i="1"/>
  <c r="L82" i="1"/>
  <c r="L85" i="1"/>
  <c r="R7" i="1"/>
  <c r="J10" i="1"/>
  <c r="J18" i="1"/>
  <c r="J26" i="1"/>
  <c r="R31" i="1"/>
  <c r="J34" i="1"/>
  <c r="R39" i="1"/>
  <c r="J42" i="1"/>
  <c r="R47" i="1"/>
  <c r="J50" i="1"/>
  <c r="R55" i="1"/>
  <c r="BB5" i="1"/>
  <c r="J58" i="1"/>
  <c r="R63" i="1"/>
  <c r="J66" i="1"/>
  <c r="J74" i="1"/>
  <c r="R79" i="1"/>
  <c r="J82" i="1"/>
  <c r="J85" i="1"/>
  <c r="R12" i="1"/>
  <c r="Y11" i="1"/>
  <c r="AE12" i="1"/>
  <c r="O116" i="1" s="1"/>
  <c r="O117" i="1" s="1"/>
  <c r="O108" i="1"/>
  <c r="R4" i="1"/>
  <c r="R9" i="1"/>
  <c r="R15" i="1"/>
  <c r="R23" i="1"/>
  <c r="R28" i="1"/>
  <c r="R33" i="1"/>
  <c r="R40" i="1"/>
  <c r="R52" i="1"/>
  <c r="R57" i="1"/>
  <c r="R65" i="1"/>
  <c r="R71" i="1"/>
  <c r="R72" i="1"/>
  <c r="R76" i="1"/>
  <c r="R84" i="1"/>
  <c r="N5" i="1"/>
  <c r="N7" i="1"/>
  <c r="N8" i="1"/>
  <c r="N9" i="1"/>
  <c r="N15" i="1"/>
  <c r="N16" i="1"/>
  <c r="N17" i="1"/>
  <c r="N20" i="1"/>
  <c r="N23" i="1"/>
  <c r="N24" i="1"/>
  <c r="N25" i="1"/>
  <c r="N30" i="1"/>
  <c r="N31" i="1"/>
  <c r="N32" i="1"/>
  <c r="N33" i="1"/>
  <c r="N36" i="1"/>
  <c r="N37" i="1"/>
  <c r="N39" i="1"/>
  <c r="N40" i="1"/>
  <c r="N41" i="1"/>
  <c r="N47" i="1"/>
  <c r="N48" i="1"/>
  <c r="N49" i="1"/>
  <c r="N52" i="1"/>
  <c r="N55" i="1"/>
  <c r="N56" i="1"/>
  <c r="N57" i="1"/>
  <c r="N62" i="1"/>
  <c r="N63" i="1"/>
  <c r="N64" i="1"/>
  <c r="N65" i="1"/>
  <c r="N68" i="1"/>
  <c r="N69" i="1"/>
  <c r="N71" i="1"/>
  <c r="N72" i="1"/>
  <c r="N73" i="1"/>
  <c r="N79" i="1"/>
  <c r="N80" i="1"/>
  <c r="N81" i="1"/>
  <c r="N84" i="1"/>
  <c r="M4" i="1"/>
  <c r="M5" i="1"/>
  <c r="M6" i="1"/>
  <c r="M7" i="1"/>
  <c r="M8" i="1"/>
  <c r="M12" i="1"/>
  <c r="M13" i="1"/>
  <c r="M14" i="1"/>
  <c r="M16" i="1"/>
  <c r="M20" i="1"/>
  <c r="M21" i="1"/>
  <c r="M22" i="1"/>
  <c r="M23" i="1"/>
  <c r="M24" i="1"/>
  <c r="M28" i="1"/>
  <c r="M29" i="1"/>
  <c r="M30" i="1"/>
  <c r="M33" i="1"/>
  <c r="M36" i="1"/>
  <c r="M37" i="1"/>
  <c r="M38" i="1"/>
  <c r="M39" i="1"/>
  <c r="M40" i="1"/>
  <c r="M44" i="1"/>
  <c r="M45" i="1"/>
  <c r="M46" i="1"/>
  <c r="M48" i="1"/>
  <c r="M52" i="1"/>
  <c r="M53" i="1"/>
  <c r="M54" i="1"/>
  <c r="M55" i="1"/>
  <c r="M56" i="1"/>
  <c r="M60" i="1"/>
  <c r="M61" i="1"/>
  <c r="M62" i="1"/>
  <c r="M63" i="1"/>
  <c r="M64" i="1"/>
  <c r="M65" i="1"/>
  <c r="M68" i="1"/>
  <c r="M69" i="1"/>
  <c r="M70" i="1"/>
  <c r="M71" i="1"/>
  <c r="M72" i="1"/>
  <c r="M76" i="1"/>
  <c r="M77" i="1"/>
  <c r="M78" i="1"/>
  <c r="M79" i="1"/>
  <c r="M80" i="1"/>
  <c r="M84" i="1"/>
  <c r="L4" i="1"/>
  <c r="L6" i="1"/>
  <c r="L7" i="1"/>
  <c r="L8" i="1"/>
  <c r="L9" i="1"/>
  <c r="L12" i="1"/>
  <c r="L13" i="1"/>
  <c r="L15" i="1"/>
  <c r="L16" i="1"/>
  <c r="L17" i="1"/>
  <c r="L20" i="1"/>
  <c r="L23" i="1"/>
  <c r="L24" i="1"/>
  <c r="L25" i="1"/>
  <c r="L28" i="1"/>
  <c r="L31" i="1"/>
  <c r="L32" i="1"/>
  <c r="L33" i="1"/>
  <c r="L36" i="1"/>
  <c r="L38" i="1"/>
  <c r="L39" i="1"/>
  <c r="L40" i="1"/>
  <c r="L41" i="1"/>
  <c r="L44" i="1"/>
  <c r="L45" i="1"/>
  <c r="L47" i="1"/>
  <c r="L48" i="1"/>
  <c r="L49" i="1"/>
  <c r="L52" i="1"/>
  <c r="L55" i="1"/>
  <c r="L56" i="1"/>
  <c r="L57" i="1"/>
  <c r="L60" i="1"/>
  <c r="L63" i="1"/>
  <c r="L64" i="1"/>
  <c r="L65" i="1"/>
  <c r="L68" i="1"/>
  <c r="L70" i="1"/>
  <c r="L71" i="1"/>
  <c r="L72" i="1"/>
  <c r="L73" i="1"/>
  <c r="L76" i="1"/>
  <c r="L77" i="1"/>
  <c r="L79" i="1"/>
  <c r="L80" i="1"/>
  <c r="L81" i="1"/>
  <c r="L8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J4" i="1"/>
  <c r="J5" i="1"/>
  <c r="J6" i="1"/>
  <c r="J7" i="1"/>
  <c r="J8" i="1"/>
  <c r="J9" i="1"/>
  <c r="J12" i="1"/>
  <c r="J13" i="1"/>
  <c r="J14" i="1"/>
  <c r="J15" i="1"/>
  <c r="J16" i="1"/>
  <c r="J17" i="1"/>
  <c r="J20" i="1"/>
  <c r="J21" i="1"/>
  <c r="J22" i="1"/>
  <c r="J23" i="1"/>
  <c r="J24" i="1"/>
  <c r="J25" i="1"/>
  <c r="J28" i="1"/>
  <c r="J29" i="1"/>
  <c r="J30" i="1"/>
  <c r="J31" i="1"/>
  <c r="J32" i="1"/>
  <c r="J33" i="1"/>
  <c r="J36" i="1"/>
  <c r="J37" i="1"/>
  <c r="J38" i="1"/>
  <c r="J39" i="1"/>
  <c r="J40" i="1"/>
  <c r="J41" i="1"/>
  <c r="J44" i="1"/>
  <c r="J45" i="1"/>
  <c r="J46" i="1"/>
  <c r="J47" i="1"/>
  <c r="J48" i="1"/>
  <c r="J49" i="1"/>
  <c r="J52" i="1"/>
  <c r="J53" i="1"/>
  <c r="J54" i="1"/>
  <c r="J55" i="1"/>
  <c r="J56" i="1"/>
  <c r="J57" i="1"/>
  <c r="J60" i="1"/>
  <c r="J61" i="1"/>
  <c r="J62" i="1"/>
  <c r="J63" i="1"/>
  <c r="J64" i="1"/>
  <c r="J65" i="1"/>
  <c r="J68" i="1"/>
  <c r="J69" i="1"/>
  <c r="J70" i="1"/>
  <c r="J71" i="1"/>
  <c r="J72" i="1"/>
  <c r="J73" i="1"/>
  <c r="J76" i="1"/>
  <c r="J77" i="1"/>
  <c r="J78" i="1"/>
  <c r="J79" i="1"/>
  <c r="J80" i="1"/>
  <c r="J81" i="1"/>
  <c r="J84" i="1"/>
  <c r="M3" i="1"/>
  <c r="K3" i="1"/>
  <c r="J3" i="1"/>
  <c r="AE11" i="1"/>
  <c r="U5" i="1"/>
  <c r="U6" i="1"/>
  <c r="U7" i="1"/>
  <c r="U8" i="1"/>
  <c r="U11" i="1"/>
  <c r="U12" i="1"/>
  <c r="U13" i="1"/>
  <c r="U14" i="1"/>
  <c r="U15" i="1"/>
  <c r="U16" i="1"/>
  <c r="U19" i="1"/>
  <c r="U20" i="1"/>
  <c r="U21" i="1"/>
  <c r="U22" i="1"/>
  <c r="U23" i="1"/>
  <c r="U24" i="1"/>
  <c r="U27" i="1"/>
  <c r="U28" i="1"/>
  <c r="U29" i="1"/>
  <c r="U30" i="1"/>
  <c r="U31" i="1"/>
  <c r="U32" i="1"/>
  <c r="U33" i="1"/>
  <c r="U35" i="1"/>
  <c r="U36" i="1"/>
  <c r="U37" i="1"/>
  <c r="U38" i="1"/>
  <c r="U39" i="1"/>
  <c r="U40" i="1"/>
  <c r="U43" i="1"/>
  <c r="U44" i="1"/>
  <c r="U45" i="1"/>
  <c r="U46" i="1"/>
  <c r="U47" i="1"/>
  <c r="U48" i="1"/>
  <c r="U51" i="1"/>
  <c r="U52" i="1"/>
  <c r="U53" i="1"/>
  <c r="U54" i="1"/>
  <c r="U55" i="1"/>
  <c r="U56" i="1"/>
  <c r="U57" i="1"/>
  <c r="U59" i="1"/>
  <c r="U60" i="1"/>
  <c r="U61" i="1"/>
  <c r="U62" i="1"/>
  <c r="U63" i="1"/>
  <c r="U64" i="1"/>
  <c r="U67" i="1"/>
  <c r="U68" i="1"/>
  <c r="U69" i="1"/>
  <c r="U70" i="1"/>
  <c r="U71" i="1"/>
  <c r="U72" i="1"/>
  <c r="U75" i="1"/>
  <c r="U76" i="1"/>
  <c r="U77" i="1"/>
  <c r="U78" i="1"/>
  <c r="U79" i="1"/>
  <c r="U80" i="1"/>
  <c r="U83" i="1"/>
  <c r="U84" i="1"/>
  <c r="U4" i="1"/>
  <c r="V6" i="1"/>
  <c r="V12" i="1"/>
  <c r="V15" i="1"/>
  <c r="V21" i="1"/>
  <c r="V24" i="1"/>
  <c r="V30" i="1"/>
  <c r="V33" i="1"/>
  <c r="V39" i="1"/>
  <c r="V43" i="1"/>
  <c r="V48" i="1"/>
  <c r="V52" i="1"/>
  <c r="V57" i="1"/>
  <c r="V61" i="1"/>
  <c r="V67" i="1"/>
  <c r="V70" i="1"/>
  <c r="V76" i="1"/>
  <c r="V79" i="1"/>
  <c r="V3" i="1"/>
  <c r="U3" i="1"/>
  <c r="T5" i="1"/>
  <c r="T11" i="1"/>
  <c r="T14" i="1"/>
  <c r="T20" i="1"/>
  <c r="T23" i="1"/>
  <c r="T29" i="1"/>
  <c r="T32" i="1"/>
  <c r="T38" i="1"/>
  <c r="T41" i="1"/>
  <c r="T47" i="1"/>
  <c r="T51" i="1"/>
  <c r="T56" i="1"/>
  <c r="T60" i="1"/>
  <c r="T65" i="1"/>
  <c r="T69" i="1"/>
  <c r="T75" i="1"/>
  <c r="T78" i="1"/>
  <c r="T84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3" i="1"/>
  <c r="O1" i="1"/>
  <c r="W1" i="1" s="1"/>
  <c r="AE1" i="1" s="1"/>
  <c r="BG1" i="1" s="1"/>
  <c r="R60" i="10" l="1"/>
  <c r="J84" i="10"/>
  <c r="C86" i="1"/>
  <c r="W87" i="5"/>
  <c r="C87" i="1" s="1"/>
  <c r="S85" i="1"/>
  <c r="K85" i="1"/>
  <c r="C85" i="10"/>
  <c r="K85" i="6"/>
  <c r="S85" i="6"/>
  <c r="Y88" i="5"/>
  <c r="C88" i="13" s="1"/>
  <c r="C86" i="6"/>
  <c r="X87" i="5"/>
  <c r="C87" i="6" s="1"/>
  <c r="J85" i="11"/>
  <c r="R61" i="11"/>
  <c r="C86" i="11"/>
  <c r="K86" i="13"/>
  <c r="S86" i="13"/>
  <c r="R68" i="1"/>
  <c r="R49" i="1"/>
  <c r="U85" i="1"/>
  <c r="R85" i="1"/>
  <c r="Z14" i="1"/>
  <c r="BD8" i="1"/>
  <c r="BF8" i="1"/>
  <c r="R81" i="1"/>
  <c r="R44" i="1"/>
  <c r="R25" i="1"/>
  <c r="R8" i="1"/>
  <c r="BB4" i="1"/>
  <c r="BB2" i="1"/>
  <c r="R60" i="1"/>
  <c r="R41" i="1"/>
  <c r="R24" i="1"/>
  <c r="T12" i="1"/>
  <c r="T85" i="1"/>
  <c r="T53" i="1"/>
  <c r="T21" i="1"/>
  <c r="L14" i="1"/>
  <c r="U49" i="1"/>
  <c r="U25" i="1"/>
  <c r="U17" i="1"/>
  <c r="V4" i="1"/>
  <c r="AD14" i="1"/>
  <c r="V85" i="1"/>
  <c r="V77" i="1"/>
  <c r="V45" i="1"/>
  <c r="N38" i="1"/>
  <c r="N29" i="1"/>
  <c r="V13" i="1"/>
  <c r="N6" i="1"/>
  <c r="R73" i="1"/>
  <c r="R56" i="1"/>
  <c r="R20" i="1"/>
  <c r="BD6" i="1"/>
  <c r="BD4" i="1"/>
  <c r="BD2" i="1"/>
  <c r="BF6" i="1"/>
  <c r="R36" i="1"/>
  <c r="R17" i="1"/>
  <c r="R64" i="1"/>
  <c r="R48" i="1"/>
  <c r="R32" i="1"/>
  <c r="BB3" i="1"/>
  <c r="R16" i="1"/>
  <c r="M47" i="1"/>
  <c r="M106" i="1" s="1"/>
  <c r="M31" i="1"/>
  <c r="M15" i="1"/>
  <c r="N28" i="1"/>
  <c r="T83" i="1"/>
  <c r="T73" i="1"/>
  <c r="T64" i="1"/>
  <c r="T55" i="1"/>
  <c r="T46" i="1"/>
  <c r="T37" i="1"/>
  <c r="T28" i="1"/>
  <c r="T19" i="1"/>
  <c r="T9" i="1"/>
  <c r="V84" i="1"/>
  <c r="V75" i="1"/>
  <c r="V65" i="1"/>
  <c r="V56" i="1"/>
  <c r="V47" i="1"/>
  <c r="V38" i="1"/>
  <c r="V29" i="1"/>
  <c r="V20" i="1"/>
  <c r="V11" i="1"/>
  <c r="L3" i="1"/>
  <c r="L54" i="1"/>
  <c r="L22" i="1"/>
  <c r="M81" i="1"/>
  <c r="M49" i="1"/>
  <c r="M17" i="1"/>
  <c r="N78" i="1"/>
  <c r="N46" i="1"/>
  <c r="N14" i="1"/>
  <c r="AB12" i="1"/>
  <c r="L116" i="1" s="1"/>
  <c r="AB14" i="1"/>
  <c r="BE5" i="1"/>
  <c r="AD12" i="1"/>
  <c r="N116" i="1" s="1"/>
  <c r="T72" i="1"/>
  <c r="T36" i="1"/>
  <c r="V83" i="1"/>
  <c r="V46" i="1"/>
  <c r="V19" i="1"/>
  <c r="U73" i="1"/>
  <c r="U9" i="1"/>
  <c r="L53" i="1"/>
  <c r="L21" i="1"/>
  <c r="N77" i="1"/>
  <c r="N45" i="1"/>
  <c r="N13" i="1"/>
  <c r="T54" i="1"/>
  <c r="T17" i="1"/>
  <c r="V64" i="1"/>
  <c r="V28" i="1"/>
  <c r="T80" i="1"/>
  <c r="T71" i="1"/>
  <c r="T62" i="1"/>
  <c r="T44" i="1"/>
  <c r="T35" i="1"/>
  <c r="T25" i="1"/>
  <c r="T16" i="1"/>
  <c r="T7" i="1"/>
  <c r="V81" i="1"/>
  <c r="V72" i="1"/>
  <c r="V63" i="1"/>
  <c r="V54" i="1"/>
  <c r="V36" i="1"/>
  <c r="V27" i="1"/>
  <c r="V17" i="1"/>
  <c r="V8" i="1"/>
  <c r="N3" i="1"/>
  <c r="L62" i="1"/>
  <c r="L30" i="1"/>
  <c r="M25" i="1"/>
  <c r="N54" i="1"/>
  <c r="N22" i="1"/>
  <c r="V82" i="1"/>
  <c r="V74" i="1"/>
  <c r="V66" i="1"/>
  <c r="V58" i="1"/>
  <c r="V50" i="1"/>
  <c r="V42" i="1"/>
  <c r="V34" i="1"/>
  <c r="V26" i="1"/>
  <c r="V18" i="1"/>
  <c r="V10" i="1"/>
  <c r="T81" i="1"/>
  <c r="T63" i="1"/>
  <c r="T45" i="1"/>
  <c r="T27" i="1"/>
  <c r="T8" i="1"/>
  <c r="V73" i="1"/>
  <c r="V55" i="1"/>
  <c r="V37" i="1"/>
  <c r="V9" i="1"/>
  <c r="T79" i="1"/>
  <c r="T70" i="1"/>
  <c r="T61" i="1"/>
  <c r="T52" i="1"/>
  <c r="T43" i="1"/>
  <c r="T33" i="1"/>
  <c r="T24" i="1"/>
  <c r="T15" i="1"/>
  <c r="T6" i="1"/>
  <c r="V80" i="1"/>
  <c r="V71" i="1"/>
  <c r="V62" i="1"/>
  <c r="V53" i="1"/>
  <c r="V44" i="1"/>
  <c r="V35" i="1"/>
  <c r="V25" i="1"/>
  <c r="V16" i="1"/>
  <c r="V7" i="1"/>
  <c r="R80" i="1"/>
  <c r="BE8" i="1"/>
  <c r="T77" i="1"/>
  <c r="T68" i="1"/>
  <c r="T59" i="1"/>
  <c r="T49" i="1"/>
  <c r="T40" i="1"/>
  <c r="T31" i="1"/>
  <c r="T22" i="1"/>
  <c r="T13" i="1"/>
  <c r="T4" i="1"/>
  <c r="V78" i="1"/>
  <c r="V69" i="1"/>
  <c r="V60" i="1"/>
  <c r="V51" i="1"/>
  <c r="V41" i="1"/>
  <c r="V32" i="1"/>
  <c r="V23" i="1"/>
  <c r="V14" i="1"/>
  <c r="V5" i="1"/>
  <c r="U41" i="1"/>
  <c r="M32" i="1"/>
  <c r="BB6" i="1"/>
  <c r="T3" i="1"/>
  <c r="T76" i="1"/>
  <c r="T67" i="1"/>
  <c r="T57" i="1"/>
  <c r="T48" i="1"/>
  <c r="T39" i="1"/>
  <c r="T30" i="1"/>
  <c r="V68" i="1"/>
  <c r="V59" i="1"/>
  <c r="V49" i="1"/>
  <c r="V40" i="1"/>
  <c r="V31" i="1"/>
  <c r="V22" i="1"/>
  <c r="M82" i="1"/>
  <c r="M74" i="1"/>
  <c r="M66" i="1"/>
  <c r="M42" i="1"/>
  <c r="M34" i="1"/>
  <c r="M26" i="1"/>
  <c r="M18" i="1"/>
  <c r="M10" i="1"/>
  <c r="N83" i="1"/>
  <c r="N75" i="1"/>
  <c r="N67" i="1"/>
  <c r="N59" i="1"/>
  <c r="N51" i="1"/>
  <c r="N43" i="1"/>
  <c r="N35" i="1"/>
  <c r="N27" i="1"/>
  <c r="N19" i="1"/>
  <c r="N11" i="1"/>
  <c r="N82" i="1"/>
  <c r="N74" i="1"/>
  <c r="N66" i="1"/>
  <c r="N58" i="1"/>
  <c r="N50" i="1"/>
  <c r="N42" i="1"/>
  <c r="N34" i="1"/>
  <c r="N26" i="1"/>
  <c r="N18" i="1"/>
  <c r="N10" i="1"/>
  <c r="U82" i="1"/>
  <c r="U74" i="1"/>
  <c r="U66" i="1"/>
  <c r="U26" i="1"/>
  <c r="U18" i="1"/>
  <c r="U10" i="1"/>
  <c r="U34" i="1"/>
  <c r="M83" i="1"/>
  <c r="M75" i="1"/>
  <c r="M107" i="1" s="1"/>
  <c r="M67" i="1"/>
  <c r="M59" i="1"/>
  <c r="M51" i="1"/>
  <c r="M43" i="1"/>
  <c r="M35" i="1"/>
  <c r="M27" i="1"/>
  <c r="M19" i="1"/>
  <c r="M11" i="1"/>
  <c r="U42" i="1"/>
  <c r="M58" i="1"/>
  <c r="M50" i="1"/>
  <c r="T82" i="1"/>
  <c r="T74" i="1"/>
  <c r="T66" i="1"/>
  <c r="T58" i="1"/>
  <c r="T50" i="1"/>
  <c r="T42" i="1"/>
  <c r="T34" i="1"/>
  <c r="T26" i="1"/>
  <c r="T18" i="1"/>
  <c r="T10" i="1"/>
  <c r="L83" i="1"/>
  <c r="L75" i="1"/>
  <c r="L67" i="1"/>
  <c r="L59" i="1"/>
  <c r="L51" i="1"/>
  <c r="L43" i="1"/>
  <c r="L35" i="1"/>
  <c r="L27" i="1"/>
  <c r="L19" i="1"/>
  <c r="L11" i="1"/>
  <c r="J83" i="1"/>
  <c r="J75" i="1"/>
  <c r="J67" i="1"/>
  <c r="J59" i="1"/>
  <c r="J51" i="1"/>
  <c r="J43" i="1"/>
  <c r="J35" i="1"/>
  <c r="J27" i="1"/>
  <c r="J19" i="1"/>
  <c r="J11" i="1"/>
  <c r="R10" i="1"/>
  <c r="R78" i="1"/>
  <c r="R70" i="1"/>
  <c r="R62" i="1"/>
  <c r="R54" i="1"/>
  <c r="R46" i="1"/>
  <c r="R38" i="1"/>
  <c r="R30" i="1"/>
  <c r="R22" i="1"/>
  <c r="R14" i="1"/>
  <c r="R6" i="1"/>
  <c r="R3" i="1"/>
  <c r="R77" i="1"/>
  <c r="R69" i="1"/>
  <c r="R61" i="1"/>
  <c r="R53" i="1"/>
  <c r="R45" i="1"/>
  <c r="R37" i="1"/>
  <c r="R29" i="1"/>
  <c r="R21" i="1"/>
  <c r="R13" i="1"/>
  <c r="R5" i="1"/>
  <c r="R83" i="1"/>
  <c r="R75" i="1"/>
  <c r="R67" i="1"/>
  <c r="R59" i="1"/>
  <c r="R51" i="1"/>
  <c r="R43" i="1"/>
  <c r="R35" i="1"/>
  <c r="R27" i="1"/>
  <c r="R19" i="1"/>
  <c r="R11" i="1"/>
  <c r="R82" i="1"/>
  <c r="R74" i="1"/>
  <c r="R66" i="1"/>
  <c r="R58" i="1"/>
  <c r="R50" i="1"/>
  <c r="R42" i="1"/>
  <c r="R34" i="1"/>
  <c r="R26" i="1"/>
  <c r="R18" i="1"/>
  <c r="K1" i="1"/>
  <c r="S1" i="1" s="1"/>
  <c r="AA1" i="1" s="1"/>
  <c r="BC1" i="1" s="1"/>
  <c r="L1" i="1"/>
  <c r="T1" i="1" s="1"/>
  <c r="AB1" i="1" s="1"/>
  <c r="BD1" i="1" s="1"/>
  <c r="M1" i="1"/>
  <c r="U1" i="1" s="1"/>
  <c r="AC1" i="1" s="1"/>
  <c r="BE1" i="1" s="1"/>
  <c r="N1" i="1"/>
  <c r="V1" i="1" s="1"/>
  <c r="AD1" i="1" s="1"/>
  <c r="BF1" i="1" s="1"/>
  <c r="J1" i="1"/>
  <c r="R1" i="1" s="1"/>
  <c r="Z1" i="1" s="1"/>
  <c r="BB1" i="1" s="1"/>
  <c r="AC14" i="1"/>
  <c r="AC12" i="1"/>
  <c r="M116" i="1" s="1"/>
  <c r="Z12" i="1"/>
  <c r="J116" i="1" s="1"/>
  <c r="Z13" i="1"/>
  <c r="J113" i="1" s="1"/>
  <c r="AD11" i="1"/>
  <c r="Z11" i="1"/>
  <c r="K108" i="1"/>
  <c r="L108" i="1"/>
  <c r="M108" i="1"/>
  <c r="N108" i="1"/>
  <c r="I84" i="1"/>
  <c r="Q84" i="1" s="1"/>
  <c r="I83" i="1"/>
  <c r="Q83" i="1" s="1"/>
  <c r="I82" i="1"/>
  <c r="Q82" i="1" s="1"/>
  <c r="I81" i="1"/>
  <c r="Q81" i="1" s="1"/>
  <c r="I80" i="1"/>
  <c r="Q80" i="1" s="1"/>
  <c r="I79" i="1"/>
  <c r="Q79" i="1" s="1"/>
  <c r="I78" i="1"/>
  <c r="Q78" i="1" s="1"/>
  <c r="I77" i="1"/>
  <c r="Q77" i="1" s="1"/>
  <c r="I76" i="1"/>
  <c r="Q76" i="1" s="1"/>
  <c r="I75" i="1"/>
  <c r="Q75" i="1" s="1"/>
  <c r="I74" i="1"/>
  <c r="Q74" i="1" s="1"/>
  <c r="I73" i="1"/>
  <c r="Q73" i="1" s="1"/>
  <c r="I72" i="1"/>
  <c r="Q72" i="1" s="1"/>
  <c r="I71" i="1"/>
  <c r="Q71" i="1" s="1"/>
  <c r="I70" i="1"/>
  <c r="Q70" i="1" s="1"/>
  <c r="I69" i="1"/>
  <c r="Q69" i="1" s="1"/>
  <c r="I68" i="1"/>
  <c r="Q68" i="1" s="1"/>
  <c r="I67" i="1"/>
  <c r="Q67" i="1" s="1"/>
  <c r="I66" i="1"/>
  <c r="Q66" i="1" s="1"/>
  <c r="I65" i="1"/>
  <c r="Q65" i="1" s="1"/>
  <c r="I64" i="1"/>
  <c r="Q64" i="1" s="1"/>
  <c r="I63" i="1"/>
  <c r="Q63" i="1" s="1"/>
  <c r="I62" i="1"/>
  <c r="Q62" i="1" s="1"/>
  <c r="I61" i="1"/>
  <c r="Q61" i="1" s="1"/>
  <c r="I60" i="1"/>
  <c r="Q60" i="1" s="1"/>
  <c r="I59" i="1"/>
  <c r="Q59" i="1" s="1"/>
  <c r="I58" i="1"/>
  <c r="Q58" i="1" s="1"/>
  <c r="I57" i="1"/>
  <c r="Q57" i="1" s="1"/>
  <c r="I56" i="1"/>
  <c r="Q56" i="1" s="1"/>
  <c r="I55" i="1"/>
  <c r="Q55" i="1" s="1"/>
  <c r="I54" i="1"/>
  <c r="Q54" i="1" s="1"/>
  <c r="I53" i="1"/>
  <c r="Q53" i="1" s="1"/>
  <c r="I52" i="1"/>
  <c r="Q52" i="1" s="1"/>
  <c r="I51" i="1"/>
  <c r="Q51" i="1" s="1"/>
  <c r="I50" i="1"/>
  <c r="Q50" i="1" s="1"/>
  <c r="I49" i="1"/>
  <c r="Q49" i="1" s="1"/>
  <c r="I48" i="1"/>
  <c r="Q48" i="1" s="1"/>
  <c r="I47" i="1"/>
  <c r="Q47" i="1" s="1"/>
  <c r="I46" i="1"/>
  <c r="Q46" i="1" s="1"/>
  <c r="I45" i="1"/>
  <c r="Q45" i="1" s="1"/>
  <c r="I44" i="1"/>
  <c r="Q44" i="1" s="1"/>
  <c r="I43" i="1"/>
  <c r="Q43" i="1" s="1"/>
  <c r="I42" i="1"/>
  <c r="Q42" i="1" s="1"/>
  <c r="I41" i="1"/>
  <c r="Q41" i="1" s="1"/>
  <c r="I40" i="1"/>
  <c r="Q40" i="1" s="1"/>
  <c r="I39" i="1"/>
  <c r="Q39" i="1" s="1"/>
  <c r="I38" i="1"/>
  <c r="Q38" i="1" s="1"/>
  <c r="I37" i="1"/>
  <c r="Q37" i="1" s="1"/>
  <c r="I36" i="1"/>
  <c r="Q36" i="1" s="1"/>
  <c r="I35" i="1"/>
  <c r="Q35" i="1" s="1"/>
  <c r="I34" i="1"/>
  <c r="Q34" i="1" s="1"/>
  <c r="I33" i="1"/>
  <c r="Q33" i="1" s="1"/>
  <c r="I32" i="1"/>
  <c r="Q32" i="1" s="1"/>
  <c r="I31" i="1"/>
  <c r="Q31" i="1" s="1"/>
  <c r="I30" i="1"/>
  <c r="Q30" i="1" s="1"/>
  <c r="I29" i="1"/>
  <c r="Q29" i="1" s="1"/>
  <c r="I28" i="1"/>
  <c r="Q28" i="1" s="1"/>
  <c r="I27" i="1"/>
  <c r="Q27" i="1" s="1"/>
  <c r="I26" i="1"/>
  <c r="Q26" i="1" s="1"/>
  <c r="I25" i="1"/>
  <c r="Q25" i="1" s="1"/>
  <c r="I24" i="1"/>
  <c r="Q24" i="1" s="1"/>
  <c r="I23" i="1"/>
  <c r="Q23" i="1" s="1"/>
  <c r="I22" i="1"/>
  <c r="Q22" i="1" s="1"/>
  <c r="I21" i="1"/>
  <c r="Q21" i="1" s="1"/>
  <c r="I20" i="1"/>
  <c r="Q20" i="1" s="1"/>
  <c r="I19" i="1"/>
  <c r="Q19" i="1" s="1"/>
  <c r="I18" i="1"/>
  <c r="Q18" i="1" s="1"/>
  <c r="I17" i="1"/>
  <c r="Q17" i="1" s="1"/>
  <c r="I16" i="1"/>
  <c r="Q16" i="1" s="1"/>
  <c r="I15" i="1"/>
  <c r="Q15" i="1" s="1"/>
  <c r="I14" i="1"/>
  <c r="Q14" i="1" s="1"/>
  <c r="I13" i="1"/>
  <c r="Q13" i="1" s="1"/>
  <c r="I12" i="1"/>
  <c r="Q12" i="1" s="1"/>
  <c r="I11" i="1"/>
  <c r="Q11" i="1" s="1"/>
  <c r="I10" i="1"/>
  <c r="Q10" i="1" s="1"/>
  <c r="I9" i="1"/>
  <c r="Q9" i="1" s="1"/>
  <c r="I8" i="1"/>
  <c r="Q8" i="1" s="1"/>
  <c r="I7" i="1"/>
  <c r="Q7" i="1" s="1"/>
  <c r="I6" i="1"/>
  <c r="Q6" i="1" s="1"/>
  <c r="I5" i="1"/>
  <c r="Q5" i="1" s="1"/>
  <c r="I4" i="1"/>
  <c r="Q4" i="1" s="1"/>
  <c r="I3" i="1"/>
  <c r="Q3" i="1" s="1"/>
  <c r="I2" i="1"/>
  <c r="Q2" i="1" s="1"/>
  <c r="M110" i="1" l="1"/>
  <c r="M115" i="1" s="1"/>
  <c r="M117" i="1" s="1"/>
  <c r="L110" i="1"/>
  <c r="L115" i="1" s="1"/>
  <c r="L117" i="1" s="1"/>
  <c r="J109" i="1"/>
  <c r="J112" i="1" s="1"/>
  <c r="J114" i="1" s="1"/>
  <c r="M109" i="1"/>
  <c r="M112" i="1" s="1"/>
  <c r="M114" i="1" s="1"/>
  <c r="L109" i="1"/>
  <c r="L112" i="1" s="1"/>
  <c r="L114" i="1" s="1"/>
  <c r="J110" i="1"/>
  <c r="J115" i="1" s="1"/>
  <c r="J117" i="1" s="1"/>
  <c r="N109" i="1"/>
  <c r="N112" i="1" s="1"/>
  <c r="N114" i="1" s="1"/>
  <c r="N110" i="1"/>
  <c r="N115" i="1" s="1"/>
  <c r="N117" i="1" s="1"/>
  <c r="R61" i="10"/>
  <c r="J85" i="10"/>
  <c r="Z25" i="10" s="1"/>
  <c r="Y26" i="11"/>
  <c r="X88" i="5"/>
  <c r="C88" i="6" s="1"/>
  <c r="C86" i="10"/>
  <c r="K86" i="6"/>
  <c r="S86" i="6"/>
  <c r="Z24" i="10"/>
  <c r="Y89" i="5"/>
  <c r="C89" i="13" s="1"/>
  <c r="C87" i="11"/>
  <c r="K87" i="13"/>
  <c r="S87" i="13"/>
  <c r="W88" i="5"/>
  <c r="C88" i="1" s="1"/>
  <c r="J86" i="11"/>
  <c r="Y27" i="11" s="1"/>
  <c r="R62" i="11"/>
  <c r="K86" i="1"/>
  <c r="S86" i="1"/>
  <c r="AC11" i="1"/>
  <c r="AB11" i="1"/>
  <c r="S87" i="1" l="1"/>
  <c r="K87" i="1"/>
  <c r="R62" i="10"/>
  <c r="J86" i="10"/>
  <c r="W89" i="5"/>
  <c r="C89" i="1" s="1"/>
  <c r="Y90" i="5"/>
  <c r="C90" i="13" s="1"/>
  <c r="X89" i="5"/>
  <c r="C89" i="6" s="1"/>
  <c r="K88" i="13"/>
  <c r="C88" i="11"/>
  <c r="S88" i="13"/>
  <c r="S87" i="6"/>
  <c r="C87" i="10"/>
  <c r="K87" i="6"/>
  <c r="J87" i="11"/>
  <c r="Y28" i="11" s="1"/>
  <c r="R63" i="11"/>
  <c r="J88" i="11" l="1"/>
  <c r="Y29" i="11" s="1"/>
  <c r="R64" i="11"/>
  <c r="W90" i="5"/>
  <c r="C90" i="1" s="1"/>
  <c r="Z26" i="10"/>
  <c r="K88" i="1"/>
  <c r="S88" i="1"/>
  <c r="C88" i="10"/>
  <c r="K88" i="6"/>
  <c r="S88" i="6"/>
  <c r="X90" i="5"/>
  <c r="C90" i="6" s="1"/>
  <c r="Y91" i="5"/>
  <c r="C91" i="13" s="1"/>
  <c r="R63" i="10"/>
  <c r="J87" i="10"/>
  <c r="Z27" i="10" s="1"/>
  <c r="C89" i="11"/>
  <c r="K89" i="13"/>
  <c r="S89" i="13"/>
  <c r="R64" i="10" l="1"/>
  <c r="J88" i="10"/>
  <c r="Z28" i="10" s="1"/>
  <c r="Y92" i="5"/>
  <c r="C92" i="13" s="1"/>
  <c r="C90" i="11"/>
  <c r="K90" i="13"/>
  <c r="S90" i="13"/>
  <c r="X91" i="5"/>
  <c r="C91" i="6" s="1"/>
  <c r="K89" i="1"/>
  <c r="S89" i="1"/>
  <c r="W91" i="5"/>
  <c r="C91" i="1" s="1"/>
  <c r="S89" i="6"/>
  <c r="C89" i="10"/>
  <c r="K89" i="6"/>
  <c r="J89" i="11"/>
  <c r="Y30" i="11" s="1"/>
  <c r="R65" i="11"/>
  <c r="K90" i="6" l="1"/>
  <c r="C90" i="10"/>
  <c r="S90" i="6"/>
  <c r="J89" i="10"/>
  <c r="R65" i="10"/>
  <c r="K90" i="1"/>
  <c r="S90" i="1"/>
  <c r="K92" i="13"/>
  <c r="Y93" i="5"/>
  <c r="C93" i="13" s="1"/>
  <c r="W92" i="5"/>
  <c r="C92" i="1" s="1"/>
  <c r="J90" i="11"/>
  <c r="Y31" i="11" s="1"/>
  <c r="R66" i="11"/>
  <c r="C91" i="11"/>
  <c r="S91" i="13"/>
  <c r="K91" i="13"/>
  <c r="X92" i="5"/>
  <c r="C92" i="6" s="1"/>
  <c r="C92" i="10" l="1"/>
  <c r="X93" i="5"/>
  <c r="C93" i="6" s="1"/>
  <c r="C93" i="10" s="1"/>
  <c r="K91" i="1"/>
  <c r="S91" i="1"/>
  <c r="W93" i="5"/>
  <c r="C93" i="1" s="1"/>
  <c r="Z29" i="10"/>
  <c r="Y94" i="5"/>
  <c r="C94" i="13" s="1"/>
  <c r="C91" i="10"/>
  <c r="S91" i="6"/>
  <c r="K91" i="6"/>
  <c r="J91" i="11"/>
  <c r="Y32" i="11" s="1"/>
  <c r="R67" i="11"/>
  <c r="C92" i="11"/>
  <c r="AA3" i="13"/>
  <c r="S92" i="13"/>
  <c r="J90" i="10"/>
  <c r="R66" i="10"/>
  <c r="S92" i="1" l="1"/>
  <c r="AA3" i="1"/>
  <c r="K92" i="1"/>
  <c r="W94" i="5"/>
  <c r="C94" i="1" s="1"/>
  <c r="Y95" i="5"/>
  <c r="C95" i="13" s="1"/>
  <c r="R67" i="10"/>
  <c r="J91" i="10"/>
  <c r="AA11" i="13"/>
  <c r="BC8" i="13" s="1"/>
  <c r="K93" i="13"/>
  <c r="C93" i="11"/>
  <c r="S93" i="13"/>
  <c r="S92" i="6"/>
  <c r="AA3" i="6"/>
  <c r="K92" i="6"/>
  <c r="Z30" i="10"/>
  <c r="J92" i="11"/>
  <c r="Y33" i="11" s="1"/>
  <c r="R68" i="11"/>
  <c r="X94" i="5"/>
  <c r="C94" i="6" s="1"/>
  <c r="C94" i="10" s="1"/>
  <c r="J92" i="10" l="1"/>
  <c r="Z32" i="10" s="1"/>
  <c r="R68" i="10"/>
  <c r="C94" i="11"/>
  <c r="S94" i="13"/>
  <c r="K94" i="13"/>
  <c r="Y96" i="5"/>
  <c r="C96" i="13" s="1"/>
  <c r="X95" i="5"/>
  <c r="C95" i="6" s="1"/>
  <c r="C95" i="10" s="1"/>
  <c r="J93" i="11"/>
  <c r="Y34" i="11" s="1"/>
  <c r="R69" i="11"/>
  <c r="W95" i="5"/>
  <c r="C95" i="1" s="1"/>
  <c r="BC8" i="6"/>
  <c r="AA11" i="6"/>
  <c r="Z31" i="10"/>
  <c r="K93" i="6"/>
  <c r="S93" i="6"/>
  <c r="S93" i="1"/>
  <c r="K93" i="1"/>
  <c r="BC8" i="1"/>
  <c r="AA11" i="1"/>
  <c r="Y97" i="5" l="1"/>
  <c r="C97" i="13" s="1"/>
  <c r="J93" i="10"/>
  <c r="R69" i="10"/>
  <c r="W96" i="5"/>
  <c r="C96" i="1" s="1"/>
  <c r="K94" i="1"/>
  <c r="S94" i="1"/>
  <c r="X96" i="5"/>
  <c r="C96" i="6" s="1"/>
  <c r="C96" i="10" s="1"/>
  <c r="J94" i="11"/>
  <c r="Y35" i="11" s="1"/>
  <c r="R70" i="11"/>
  <c r="S94" i="6"/>
  <c r="K94" i="6"/>
  <c r="C95" i="11"/>
  <c r="S95" i="13"/>
  <c r="K95" i="13"/>
  <c r="AA18" i="13" s="1"/>
  <c r="K95" i="1" l="1"/>
  <c r="S95" i="1"/>
  <c r="J94" i="10"/>
  <c r="Z34" i="10" s="1"/>
  <c r="R70" i="10"/>
  <c r="W97" i="5"/>
  <c r="C97" i="1" s="1"/>
  <c r="Z33" i="10"/>
  <c r="K95" i="6"/>
  <c r="S95" i="6"/>
  <c r="S96" i="13"/>
  <c r="C96" i="11"/>
  <c r="K96" i="13"/>
  <c r="J95" i="11"/>
  <c r="Y36" i="11" s="1"/>
  <c r="R71" i="11"/>
  <c r="X97" i="5"/>
  <c r="C97" i="6" s="1"/>
  <c r="C97" i="10" s="1"/>
  <c r="Y98" i="5"/>
  <c r="C98" i="13" l="1"/>
  <c r="C98" i="11" s="1"/>
  <c r="Y99" i="5"/>
  <c r="C97" i="11"/>
  <c r="K97" i="13"/>
  <c r="S97" i="13"/>
  <c r="S96" i="1"/>
  <c r="K96" i="1"/>
  <c r="J96" i="11"/>
  <c r="Y37" i="11" s="1"/>
  <c r="R72" i="11"/>
  <c r="K96" i="6"/>
  <c r="S96" i="6"/>
  <c r="W98" i="5"/>
  <c r="X98" i="5"/>
  <c r="J95" i="10"/>
  <c r="R71" i="10"/>
  <c r="S98" i="13" l="1"/>
  <c r="K98" i="13"/>
  <c r="C98" i="6"/>
  <c r="C98" i="10" s="1"/>
  <c r="X99" i="5"/>
  <c r="C98" i="1"/>
  <c r="S98" i="1" s="1"/>
  <c r="W99" i="5"/>
  <c r="C99" i="13"/>
  <c r="Y100" i="5"/>
  <c r="Z35" i="10"/>
  <c r="AA14" i="6"/>
  <c r="AA12" i="6"/>
  <c r="K119" i="6" s="1"/>
  <c r="AA13" i="6"/>
  <c r="K116" i="6" s="1"/>
  <c r="S97" i="6"/>
  <c r="K97" i="6"/>
  <c r="S97" i="1"/>
  <c r="K97" i="1"/>
  <c r="J98" i="11"/>
  <c r="R74" i="11"/>
  <c r="R73" i="11"/>
  <c r="J97" i="11"/>
  <c r="Y38" i="11" s="1"/>
  <c r="J96" i="10"/>
  <c r="Z36" i="10" s="1"/>
  <c r="R72" i="10"/>
  <c r="K98" i="1" l="1"/>
  <c r="Y101" i="5"/>
  <c r="C100" i="13"/>
  <c r="S98" i="6"/>
  <c r="K98" i="6"/>
  <c r="K99" i="13"/>
  <c r="S99" i="13"/>
  <c r="C99" i="11"/>
  <c r="C99" i="1"/>
  <c r="W100" i="5"/>
  <c r="C99" i="6"/>
  <c r="K100" i="6" s="1"/>
  <c r="X100" i="5"/>
  <c r="Y39" i="11"/>
  <c r="J98" i="10"/>
  <c r="R74" i="10"/>
  <c r="J97" i="10"/>
  <c r="Z37" i="10" s="1"/>
  <c r="R73" i="10"/>
  <c r="C100" i="11" l="1"/>
  <c r="S100" i="13"/>
  <c r="C101" i="13"/>
  <c r="K100" i="13"/>
  <c r="W101" i="5"/>
  <c r="C100" i="1"/>
  <c r="K100" i="1" s="1"/>
  <c r="Z38" i="10"/>
  <c r="K99" i="1"/>
  <c r="S99" i="1"/>
  <c r="R75" i="11"/>
  <c r="J99" i="11"/>
  <c r="Y40" i="11" s="1"/>
  <c r="C99" i="10"/>
  <c r="J100" i="10" s="1"/>
  <c r="S99" i="6"/>
  <c r="K99" i="6"/>
  <c r="K114" i="13" l="1"/>
  <c r="C101" i="11"/>
  <c r="R77" i="11" s="1"/>
  <c r="K101" i="13"/>
  <c r="K117" i="13" s="1"/>
  <c r="AA12" i="13"/>
  <c r="K118" i="13" s="1"/>
  <c r="AA14" i="13"/>
  <c r="AA13" i="13"/>
  <c r="AA10" i="13"/>
  <c r="J101" i="11"/>
  <c r="R76" i="11"/>
  <c r="R135" i="11" s="1"/>
  <c r="R137" i="11" s="1"/>
  <c r="J100" i="11"/>
  <c r="Y41" i="11" s="1"/>
  <c r="S100" i="1"/>
  <c r="C101" i="1"/>
  <c r="S101" i="1" s="1"/>
  <c r="K118" i="6"/>
  <c r="K120" i="6" s="1"/>
  <c r="R75" i="10"/>
  <c r="R135" i="10" s="1"/>
  <c r="R137" i="10" s="1"/>
  <c r="J99" i="10"/>
  <c r="Z39" i="10" s="1"/>
  <c r="K115" i="6"/>
  <c r="K117" i="6" s="1"/>
  <c r="K119" i="13" l="1"/>
  <c r="Y42" i="11"/>
  <c r="AA19" i="13"/>
  <c r="AE19" i="13" s="1"/>
  <c r="K115" i="13"/>
  <c r="K116" i="13" s="1"/>
  <c r="K101" i="1"/>
  <c r="Z41" i="10"/>
  <c r="Z40" i="10"/>
  <c r="AA12" i="1" l="1"/>
  <c r="K116" i="1" s="1"/>
  <c r="AA14" i="1"/>
  <c r="AA13" i="1"/>
  <c r="K113" i="1" s="1"/>
  <c r="S103" i="1"/>
  <c r="AA10" i="1"/>
  <c r="S102" i="1"/>
  <c r="K110" i="1" l="1"/>
  <c r="K115" i="1" s="1"/>
  <c r="K117" i="1" s="1"/>
  <c r="K109" i="1"/>
  <c r="K112" i="1" s="1"/>
  <c r="K114" i="1" s="1"/>
</calcChain>
</file>

<file path=xl/sharedStrings.xml><?xml version="1.0" encoding="utf-8"?>
<sst xmlns="http://schemas.openxmlformats.org/spreadsheetml/2006/main" count="117" uniqueCount="61">
  <si>
    <t>Irish Life Multi Asset Portfolio 3</t>
  </si>
  <si>
    <t>Zurich Life Prisma 3</t>
  </si>
  <si>
    <t>Standev</t>
  </si>
  <si>
    <t>3 Year</t>
  </si>
  <si>
    <t>5 Year</t>
  </si>
  <si>
    <t>7 Year</t>
  </si>
  <si>
    <t>5 Year Performance</t>
  </si>
  <si>
    <t xml:space="preserve">5 Year Volatility </t>
  </si>
  <si>
    <t>Irish Life Multi Asset Portfolio 4</t>
  </si>
  <si>
    <t>Zurich Life Prisma 4</t>
  </si>
  <si>
    <t>Irish Life Multi Asset Portfolio 5</t>
  </si>
  <si>
    <t>Zurich Life Prisma 5</t>
  </si>
  <si>
    <t>New Ireland Goodbody Dividend Income 3 Gross</t>
  </si>
  <si>
    <t>New Ireland Goodbody Dividend Income 4 Gross</t>
  </si>
  <si>
    <t>New Ireland Goodbody Dividend Income 6 Gross</t>
  </si>
  <si>
    <t>Aviva Cantor Fitzgerald Multi Asset 30 Fund Series C</t>
  </si>
  <si>
    <t>Aviva Cantor Fitzgerald Multi Asset 50 Fund Series C</t>
  </si>
  <si>
    <t>Aviva Cantor Fitzgerald Multi Asset 70 Fund Series C</t>
  </si>
  <si>
    <t>Aviva Concept K</t>
  </si>
  <si>
    <t>New Ireland iFunds 3 Alpha Gross</t>
  </si>
  <si>
    <t>New Ireland iFunds 4 Alpha Gross</t>
  </si>
  <si>
    <t>New Ireland iFunds 5 Alpha Gross</t>
  </si>
  <si>
    <t>New Ireland PRIME 3 Gross</t>
  </si>
  <si>
    <t>New Ireland PRIME 4 Gross</t>
  </si>
  <si>
    <t>New Ireland PRIME 5 Gross</t>
  </si>
  <si>
    <t>Irish Life IL/Setanta  Global Equity</t>
  </si>
  <si>
    <t>Zurich Life International Equity G</t>
  </si>
  <si>
    <t>New Ireland iFunds Equities Gross</t>
  </si>
  <si>
    <t>New Ireland PRIME Equities Gross</t>
  </si>
  <si>
    <t>Aviva Fixed 20</t>
  </si>
  <si>
    <t>Aviva Fixed 40</t>
  </si>
  <si>
    <t>Aviva Fixed 60</t>
  </si>
  <si>
    <t>Aviva Fixed 80</t>
  </si>
  <si>
    <t xml:space="preserve">Aviva High Yield Equity Fund </t>
  </si>
  <si>
    <t>Royal London RL Multi-Asset Defensive Fund</t>
  </si>
  <si>
    <t>Royal London RL Multi-Asset Growth Fund</t>
  </si>
  <si>
    <t>Royal London RL Multi-Asset Adventurous Fund</t>
  </si>
  <si>
    <t xml:space="preserve">3 Year Vol </t>
  </si>
  <si>
    <t xml:space="preserve">5 Year Vol </t>
  </si>
  <si>
    <t xml:space="preserve">5 Year Performance </t>
  </si>
  <si>
    <t xml:space="preserve">5 Year Sharpe </t>
  </si>
  <si>
    <t>3 Year Performance</t>
  </si>
  <si>
    <t xml:space="preserve">3 Year Sharpe </t>
  </si>
  <si>
    <t>5 Year Vol</t>
  </si>
  <si>
    <t>5 Year Standev</t>
  </si>
  <si>
    <t>3 Year Standev</t>
  </si>
  <si>
    <t>Royal London RL Multi-Asset Balanced Fund</t>
  </si>
  <si>
    <t>December</t>
  </si>
  <si>
    <t>November</t>
  </si>
  <si>
    <t>October</t>
  </si>
  <si>
    <t>September</t>
  </si>
  <si>
    <t xml:space="preserve">August </t>
  </si>
  <si>
    <t xml:space="preserve">July </t>
  </si>
  <si>
    <t xml:space="preserve">June </t>
  </si>
  <si>
    <t>May</t>
  </si>
  <si>
    <t xml:space="preserve">Long Term </t>
  </si>
  <si>
    <t>Balanced</t>
  </si>
  <si>
    <t>Cautous</t>
  </si>
  <si>
    <t>Davy Long Term Growth</t>
  </si>
  <si>
    <t xml:space="preserve">Davy Moderate Growth </t>
  </si>
  <si>
    <t>Davy Cautious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</si>
</sst>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9F9F9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" fontId="2" fillId="2" borderId="0" xfId="2" applyNumberFormat="1" applyFill="1" applyAlignment="1">
      <alignment horizontal="right"/>
    </xf>
    <xf numFmtId="4" fontId="2" fillId="3" borderId="0" xfId="2" applyNumberFormat="1" applyFill="1" applyAlignment="1">
      <alignment horizontal="right"/>
    </xf>
    <xf numFmtId="4" fontId="2" fillId="2" borderId="1" xfId="2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2" xfId="3" applyFill="1" applyBorder="1" applyAlignment="1">
      <alignment horizontal="left" wrapText="1"/>
    </xf>
    <xf numFmtId="4" fontId="3" fillId="3" borderId="0" xfId="3" applyNumberFormat="1" applyFill="1" applyAlignment="1">
      <alignment horizontal="right"/>
    </xf>
    <xf numFmtId="4" fontId="3" fillId="3" borderId="1" xfId="3" applyNumberFormat="1" applyFill="1" applyBorder="1" applyAlignment="1">
      <alignment horizontal="center"/>
    </xf>
    <xf numFmtId="0" fontId="3" fillId="3" borderId="2" xfId="3" applyFill="1" applyBorder="1" applyAlignment="1">
      <alignment horizontal="left" wrapText="1"/>
    </xf>
    <xf numFmtId="4" fontId="3" fillId="2" borderId="0" xfId="3" applyNumberFormat="1" applyFill="1" applyAlignment="1">
      <alignment horizontal="right"/>
    </xf>
    <xf numFmtId="4" fontId="3" fillId="2" borderId="1" xfId="3" applyNumberFormat="1" applyFill="1" applyBorder="1" applyAlignment="1">
      <alignment horizontal="right"/>
    </xf>
    <xf numFmtId="4" fontId="3" fillId="3" borderId="1" xfId="3" applyNumberFormat="1" applyFill="1" applyBorder="1" applyAlignment="1">
      <alignment horizontal="right"/>
    </xf>
    <xf numFmtId="4" fontId="0" fillId="3" borderId="0" xfId="0" applyNumberFormat="1" applyFill="1" applyAlignment="1">
      <alignment horizontal="right"/>
    </xf>
    <xf numFmtId="0" fontId="0" fillId="2" borderId="2" xfId="0" applyFill="1" applyBorder="1" applyAlignment="1">
      <alignment horizontal="left" wrapText="1"/>
    </xf>
    <xf numFmtId="4" fontId="0" fillId="2" borderId="0" xfId="0" applyNumberFormat="1" applyFill="1" applyAlignment="1">
      <alignment horizontal="right"/>
    </xf>
    <xf numFmtId="0" fontId="0" fillId="3" borderId="2" xfId="0" applyFill="1" applyBorder="1" applyAlignment="1">
      <alignment horizontal="left" wrapText="1"/>
    </xf>
    <xf numFmtId="14" fontId="3" fillId="2" borderId="0" xfId="3" applyNumberFormat="1" applyFill="1" applyAlignment="1">
      <alignment horizontal="right"/>
    </xf>
    <xf numFmtId="14" fontId="3" fillId="3" borderId="0" xfId="3" applyNumberFormat="1" applyFill="1" applyAlignment="1">
      <alignment horizontal="right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2" borderId="2" xfId="2" applyFill="1" applyBorder="1" applyAlignment="1">
      <alignment horizontal="left" wrapText="1"/>
    </xf>
    <xf numFmtId="4" fontId="2" fillId="3" borderId="1" xfId="2" applyNumberFormat="1" applyFill="1" applyBorder="1" applyAlignment="1">
      <alignment horizontal="right"/>
    </xf>
    <xf numFmtId="165" fontId="0" fillId="0" borderId="0" xfId="0" applyNumberFormat="1"/>
    <xf numFmtId="14" fontId="0" fillId="0" borderId="0" xfId="1" applyNumberFormat="1" applyFont="1"/>
    <xf numFmtId="166" fontId="0" fillId="0" borderId="0" xfId="0" applyNumberFormat="1"/>
    <xf numFmtId="164" fontId="0" fillId="0" borderId="0" xfId="1" applyNumberFormat="1" applyFont="1" applyAlignment="1">
      <alignment wrapText="1"/>
    </xf>
    <xf numFmtId="2" fontId="0" fillId="0" borderId="0" xfId="1" applyNumberFormat="1" applyFont="1"/>
    <xf numFmtId="14" fontId="0" fillId="0" borderId="0" xfId="0" applyNumberFormat="1" applyAlignment="1">
      <alignment wrapText="1"/>
    </xf>
    <xf numFmtId="0" fontId="0" fillId="0" borderId="0" xfId="1" applyNumberFormat="1" applyFont="1" applyAlignment="1">
      <alignment wrapText="1"/>
    </xf>
    <xf numFmtId="2" fontId="0" fillId="0" borderId="0" xfId="1" applyNumberFormat="1" applyFont="1" applyAlignment="1">
      <alignment wrapText="1"/>
    </xf>
    <xf numFmtId="4" fontId="3" fillId="0" borderId="0" xfId="3" applyNumberFormat="1" applyAlignment="1">
      <alignment horizontal="right"/>
    </xf>
    <xf numFmtId="4" fontId="2" fillId="0" borderId="0" xfId="2" applyNumberFormat="1" applyAlignment="1">
      <alignment horizontal="right"/>
    </xf>
    <xf numFmtId="14" fontId="3" fillId="3" borderId="1" xfId="3" applyNumberFormat="1" applyFill="1" applyBorder="1" applyAlignment="1">
      <alignment horizontal="right"/>
    </xf>
    <xf numFmtId="10" fontId="0" fillId="0" borderId="0" xfId="0" applyNumberFormat="1"/>
  </cellXfs>
  <cellStyles count="4">
    <cellStyle name="Normal" xfId="0" builtinId="0"/>
    <cellStyle name="Normal 2" xfId="2" xr:uid="{5C4DB036-95AC-4376-BF38-1BFEC48F7FF6}"/>
    <cellStyle name="Normal 3" xfId="3" xr:uid="{49E1A3C2-9693-4FE1-9CB3-2C4978EC719D}"/>
    <cellStyle name="Percent" xfId="1" builtinId="5"/>
  </cellStyles>
  <dxfs count="0"/>
  <tableStyles count="0" defaultTableStyle="TableStyleMedium2" defaultPivotStyle="PivotStyleLight16"/>
  <colors>
    <mruColors>
      <color rgb="FFA52065"/>
      <color rgb="FF5089BC"/>
      <color rgb="FFF05023"/>
      <color rgb="FFFFC000"/>
      <color rgb="FF4555A5"/>
      <color rgb="FF6299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744401738525236E-2"/>
          <c:y val="0.22873819556501435"/>
          <c:w val="0.93219008685496163"/>
          <c:h val="0.6909674534638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Cautious!$Z$1</c:f>
              <c:strCache>
                <c:ptCount val="1"/>
                <c:pt idx="0">
                  <c:v>Zurich Life Prisma 3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Cautious!$Z$10:$Z$14</c:f>
              <c:numCache>
                <c:formatCode>0.0%</c:formatCode>
                <c:ptCount val="5"/>
                <c:pt idx="0">
                  <c:v>3.3802816901408531E-2</c:v>
                </c:pt>
                <c:pt idx="1">
                  <c:v>8.7289433384379833E-2</c:v>
                </c:pt>
                <c:pt idx="2">
                  <c:v>6.8612236101134094E-2</c:v>
                </c:pt>
                <c:pt idx="3">
                  <c:v>3.7193818322067917E-2</c:v>
                </c:pt>
                <c:pt idx="4">
                  <c:v>4.3039707597079868E-2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7-4031-B288-3A0776439FA7}"/>
            </c:ext>
          </c:extLst>
        </c:ser>
        <c:ser>
          <c:idx val="1"/>
          <c:order val="1"/>
          <c:tx>
            <c:strRef>
              <c:f>Cautious!$AA$1</c:f>
              <c:strCache>
                <c:ptCount val="1"/>
                <c:pt idx="0">
                  <c:v>Aviva Fixed 40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Cautious!$AA$10:$AA$14</c:f>
              <c:numCache>
                <c:formatCode>0.0%</c:formatCode>
                <c:ptCount val="5"/>
                <c:pt idx="0">
                  <c:v>3.8120728060438494E-2</c:v>
                </c:pt>
                <c:pt idx="1">
                  <c:v>0.10579330888346125</c:v>
                </c:pt>
                <c:pt idx="2">
                  <c:v>8.1919765546842216E-2</c:v>
                </c:pt>
                <c:pt idx="3">
                  <c:v>4.1928194543443542E-2</c:v>
                </c:pt>
                <c:pt idx="4">
                  <c:v>5.9116685835708616E-2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7-4031-B288-3A0776439FA7}"/>
            </c:ext>
          </c:extLst>
        </c:ser>
        <c:ser>
          <c:idx val="2"/>
          <c:order val="2"/>
          <c:tx>
            <c:strRef>
              <c:f>Cautious!$AB$1</c:f>
              <c:strCache>
                <c:ptCount val="1"/>
                <c:pt idx="0">
                  <c:v>Irish Life Multi Asset Portfolio 3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Cautious!$AB$10:$AB$14</c:f>
              <c:numCache>
                <c:formatCode>0.0%</c:formatCode>
                <c:ptCount val="5"/>
                <c:pt idx="0">
                  <c:v>4.9190938511326825E-2</c:v>
                </c:pt>
                <c:pt idx="1">
                  <c:v>0.10594130279169658</c:v>
                </c:pt>
                <c:pt idx="2">
                  <c:v>7.8549711673914002E-2</c:v>
                </c:pt>
                <c:pt idx="3">
                  <c:v>4.3683154109578792E-2</c:v>
                </c:pt>
                <c:pt idx="4">
                  <c:v>4.3772175356686649E-2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7-4031-B288-3A0776439FA7}"/>
            </c:ext>
          </c:extLst>
        </c:ser>
        <c:ser>
          <c:idx val="3"/>
          <c:order val="3"/>
          <c:tx>
            <c:strRef>
              <c:f>Cautious!$AC$1</c:f>
              <c:strCache>
                <c:ptCount val="1"/>
                <c:pt idx="0">
                  <c:v>Davy Cautious Growth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Cautious!$AC$10:$AC$14</c:f>
              <c:numCache>
                <c:formatCode>0.0%</c:formatCode>
                <c:ptCount val="5"/>
                <c:pt idx="0">
                  <c:v>4.7916541549850519E-2</c:v>
                </c:pt>
                <c:pt idx="1">
                  <c:v>7.1638191049281139E-2</c:v>
                </c:pt>
                <c:pt idx="2">
                  <c:v>6.0931739063207813E-2</c:v>
                </c:pt>
                <c:pt idx="3">
                  <c:v>2.4812700625685968E-2</c:v>
                </c:pt>
                <c:pt idx="4">
                  <c:v>3.4639428320700549E-2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7-4031-B288-3A0776439FA7}"/>
            </c:ext>
          </c:extLst>
        </c:ser>
        <c:ser>
          <c:idx val="4"/>
          <c:order val="4"/>
          <c:tx>
            <c:strRef>
              <c:f>Cautious!$AD$1</c:f>
              <c:strCache>
                <c:ptCount val="1"/>
                <c:pt idx="0">
                  <c:v>New Ireland Goodbody Dividend Income 3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Cautious!$AD$10:$AD$14</c:f>
              <c:numCache>
                <c:formatCode>0.0%</c:formatCode>
                <c:ptCount val="5"/>
                <c:pt idx="0">
                  <c:v>-3.765060240963855E-3</c:v>
                </c:pt>
                <c:pt idx="1">
                  <c:v>7.7047850770478626E-2</c:v>
                </c:pt>
                <c:pt idx="2">
                  <c:v>4.8734307527038334E-2</c:v>
                </c:pt>
                <c:pt idx="3">
                  <c:v>3.0765504109754982E-2</c:v>
                </c:pt>
                <c:pt idx="4">
                  <c:v>4.4414423681657489E-2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7-4031-B288-3A0776439FA7}"/>
            </c:ext>
          </c:extLst>
        </c:ser>
        <c:ser>
          <c:idx val="5"/>
          <c:order val="5"/>
          <c:tx>
            <c:strRef>
              <c:f>Cautious!$AE$1</c:f>
              <c:strCache>
                <c:ptCount val="1"/>
                <c:pt idx="0">
                  <c:v>Aviva Cantor Fitzgerald Multi Asset 30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Cautious!$Y$10:$Y$14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Cautious!$AE$10:$AE$14</c:f>
              <c:numCache>
                <c:formatCode>0.0%</c:formatCode>
                <c:ptCount val="5"/>
                <c:pt idx="0">
                  <c:v>5.9387986399697702E-2</c:v>
                </c:pt>
                <c:pt idx="1">
                  <c:v>0.1113443614073389</c:v>
                </c:pt>
                <c:pt idx="2">
                  <c:v>0.11215699165116133</c:v>
                </c:pt>
                <c:pt idx="3">
                  <c:v>3.7531259790948512E-2</c:v>
                </c:pt>
                <c:pt idx="4">
                  <c:v>5.6486811102409051E-2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47-4031-B288-3A077643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821696"/>
        <c:axId val="1134756656"/>
      </c:barChart>
      <c:catAx>
        <c:axId val="17368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134756656"/>
        <c:crosses val="autoZero"/>
        <c:auto val="1"/>
        <c:lblAlgn val="ctr"/>
        <c:lblOffset val="100"/>
        <c:noMultiLvlLbl val="0"/>
      </c:catAx>
      <c:valAx>
        <c:axId val="113475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17368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956995228575372E-2"/>
          <c:y val="2.6550850724079072E-2"/>
          <c:w val="0.89387102692798037"/>
          <c:h val="0.14811021539550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41555948917239E-2"/>
          <c:y val="0.2273965815064721"/>
          <c:w val="0.86603874280875437"/>
          <c:h val="0.62506053376976467"/>
        </c:manualLayout>
      </c:layout>
      <c:lineChart>
        <c:grouping val="standard"/>
        <c:varyColors val="0"/>
        <c:ser>
          <c:idx val="0"/>
          <c:order val="0"/>
          <c:tx>
            <c:strRef>
              <c:f>'Balanced Rolling'!$Y$1</c:f>
              <c:strCache>
                <c:ptCount val="1"/>
                <c:pt idx="0">
                  <c:v>Zurich Life Prisma 4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555A5"/>
              </a:solidFill>
              <a:ln w="50800">
                <a:solidFill>
                  <a:srgbClr val="4555A5"/>
                </a:solidFill>
              </a:ln>
              <a:effectLst/>
            </c:spPr>
          </c:marker>
          <c:dLbls>
            <c:dLbl>
              <c:idx val="35"/>
              <c:layout>
                <c:manualLayout>
                  <c:x val="-1.6965854056303455E-16"/>
                  <c:y val="1.527294102203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Rolling'!$Y$2:$Y$45</c:f>
              <c:numCache>
                <c:formatCode>0.0%</c:formatCode>
                <c:ptCount val="44"/>
                <c:pt idx="0">
                  <c:v>9.8373056746627538E-2</c:v>
                </c:pt>
                <c:pt idx="1">
                  <c:v>0.10194461113594364</c:v>
                </c:pt>
                <c:pt idx="2">
                  <c:v>0.1032600885665064</c:v>
                </c:pt>
                <c:pt idx="3">
                  <c:v>0.10615198425876267</c:v>
                </c:pt>
                <c:pt idx="4">
                  <c:v>0.10644500034573566</c:v>
                </c:pt>
                <c:pt idx="5">
                  <c:v>0.1064102759060505</c:v>
                </c:pt>
                <c:pt idx="6">
                  <c:v>0.1082241957724266</c:v>
                </c:pt>
                <c:pt idx="7">
                  <c:v>0.10907037980982133</c:v>
                </c:pt>
                <c:pt idx="8">
                  <c:v>0.10925555020566392</c:v>
                </c:pt>
                <c:pt idx="9">
                  <c:v>0.10922753845484932</c:v>
                </c:pt>
                <c:pt idx="10">
                  <c:v>0.10817231947677008</c:v>
                </c:pt>
                <c:pt idx="11">
                  <c:v>0.10791781334780705</c:v>
                </c:pt>
                <c:pt idx="12">
                  <c:v>0.10777700365616665</c:v>
                </c:pt>
                <c:pt idx="13">
                  <c:v>0.10772620383496122</c:v>
                </c:pt>
                <c:pt idx="14">
                  <c:v>0.10771318988973175</c:v>
                </c:pt>
                <c:pt idx="15">
                  <c:v>0.10829454041025949</c:v>
                </c:pt>
                <c:pt idx="16">
                  <c:v>0.10852635514508271</c:v>
                </c:pt>
                <c:pt idx="17">
                  <c:v>0.108711975891756</c:v>
                </c:pt>
                <c:pt idx="18">
                  <c:v>0.10923090498243593</c:v>
                </c:pt>
                <c:pt idx="19">
                  <c:v>0.10629714596586633</c:v>
                </c:pt>
                <c:pt idx="20">
                  <c:v>0.1046266384958069</c:v>
                </c:pt>
                <c:pt idx="21">
                  <c:v>0.10472389786926492</c:v>
                </c:pt>
                <c:pt idx="22">
                  <c:v>0.1049109532502958</c:v>
                </c:pt>
                <c:pt idx="23">
                  <c:v>0.10493368661335883</c:v>
                </c:pt>
                <c:pt idx="24">
                  <c:v>0.1042762539357599</c:v>
                </c:pt>
                <c:pt idx="25">
                  <c:v>0.10410763982810534</c:v>
                </c:pt>
                <c:pt idx="26">
                  <c:v>0.10402011853987715</c:v>
                </c:pt>
                <c:pt idx="27">
                  <c:v>0.10397261706570496</c:v>
                </c:pt>
                <c:pt idx="28">
                  <c:v>0.10388010094898861</c:v>
                </c:pt>
                <c:pt idx="29">
                  <c:v>0.10506634774833151</c:v>
                </c:pt>
                <c:pt idx="30">
                  <c:v>0.10498579176674686</c:v>
                </c:pt>
                <c:pt idx="31">
                  <c:v>0.10519802364135752</c:v>
                </c:pt>
                <c:pt idx="32">
                  <c:v>0.10534370436413268</c:v>
                </c:pt>
                <c:pt idx="33">
                  <c:v>0.10518962444642575</c:v>
                </c:pt>
                <c:pt idx="34">
                  <c:v>9.3980982967562368E-2</c:v>
                </c:pt>
                <c:pt idx="35">
                  <c:v>8.9077890874716792E-2</c:v>
                </c:pt>
                <c:pt idx="36">
                  <c:v>8.8221574637526862E-2</c:v>
                </c:pt>
                <c:pt idx="37">
                  <c:v>8.8142862814839656E-2</c:v>
                </c:pt>
                <c:pt idx="38">
                  <c:v>8.8219538635057299E-2</c:v>
                </c:pt>
                <c:pt idx="39">
                  <c:v>8.7411199066509807E-2</c:v>
                </c:pt>
                <c:pt idx="40">
                  <c:v>8.7576253655886241E-2</c:v>
                </c:pt>
                <c:pt idx="41">
                  <c:v>8.7062097672942096E-2</c:v>
                </c:pt>
                <c:pt idx="42">
                  <c:v>8.3840621202530399E-2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2-4F8C-AEF6-DC5D158A4553}"/>
            </c:ext>
          </c:extLst>
        </c:ser>
        <c:ser>
          <c:idx val="1"/>
          <c:order val="1"/>
          <c:tx>
            <c:strRef>
              <c:f>'Balanced Rolling'!$Z$1</c:f>
              <c:strCache>
                <c:ptCount val="1"/>
                <c:pt idx="0">
                  <c:v>Aviva Fixed 60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Rolling'!$Z$2:$Z$45</c:f>
              <c:numCache>
                <c:formatCode>0.0%</c:formatCode>
                <c:ptCount val="44"/>
                <c:pt idx="0">
                  <c:v>8.9073844988797612E-2</c:v>
                </c:pt>
                <c:pt idx="1">
                  <c:v>9.4123790505217533E-2</c:v>
                </c:pt>
                <c:pt idx="2">
                  <c:v>9.5172101488093991E-2</c:v>
                </c:pt>
                <c:pt idx="3">
                  <c:v>9.8802924507634365E-2</c:v>
                </c:pt>
                <c:pt idx="4">
                  <c:v>9.9612135512251634E-2</c:v>
                </c:pt>
                <c:pt idx="5">
                  <c:v>9.9675277831122178E-2</c:v>
                </c:pt>
                <c:pt idx="6">
                  <c:v>0.10267356337392043</c:v>
                </c:pt>
                <c:pt idx="7">
                  <c:v>0.10397813065710765</c:v>
                </c:pt>
                <c:pt idx="8">
                  <c:v>0.10414396592153832</c:v>
                </c:pt>
                <c:pt idx="9">
                  <c:v>0.10382179166369949</c:v>
                </c:pt>
                <c:pt idx="10">
                  <c:v>0.10343406666357598</c:v>
                </c:pt>
                <c:pt idx="11">
                  <c:v>0.103379640777422</c:v>
                </c:pt>
                <c:pt idx="12">
                  <c:v>0.10326529387407889</c:v>
                </c:pt>
                <c:pt idx="13">
                  <c:v>0.10329472718942699</c:v>
                </c:pt>
                <c:pt idx="14">
                  <c:v>0.10332614902151606</c:v>
                </c:pt>
                <c:pt idx="15">
                  <c:v>0.1038300830671775</c:v>
                </c:pt>
                <c:pt idx="16">
                  <c:v>0.10437975299666259</c:v>
                </c:pt>
                <c:pt idx="17">
                  <c:v>0.10490674543155103</c:v>
                </c:pt>
                <c:pt idx="18">
                  <c:v>0.10563005166623647</c:v>
                </c:pt>
                <c:pt idx="19">
                  <c:v>0.10295082262185645</c:v>
                </c:pt>
                <c:pt idx="20">
                  <c:v>0.1016384064772419</c:v>
                </c:pt>
                <c:pt idx="21">
                  <c:v>0.10170218443546103</c:v>
                </c:pt>
                <c:pt idx="22">
                  <c:v>0.10230310991169432</c:v>
                </c:pt>
                <c:pt idx="23">
                  <c:v>0.10225937043182177</c:v>
                </c:pt>
                <c:pt idx="24">
                  <c:v>0.10144678055243879</c:v>
                </c:pt>
                <c:pt idx="25">
                  <c:v>0.10090956900598495</c:v>
                </c:pt>
                <c:pt idx="26">
                  <c:v>0.10075305941289747</c:v>
                </c:pt>
                <c:pt idx="27">
                  <c:v>0.10075207814063272</c:v>
                </c:pt>
                <c:pt idx="28">
                  <c:v>0.10074583765851412</c:v>
                </c:pt>
                <c:pt idx="29">
                  <c:v>0.10260122522466655</c:v>
                </c:pt>
                <c:pt idx="30">
                  <c:v>0.10258239499435916</c:v>
                </c:pt>
                <c:pt idx="31">
                  <c:v>0.10271820052671374</c:v>
                </c:pt>
                <c:pt idx="32">
                  <c:v>0.10277453193802957</c:v>
                </c:pt>
                <c:pt idx="33">
                  <c:v>0.10367125728725096</c:v>
                </c:pt>
                <c:pt idx="34">
                  <c:v>9.6757781068071883E-2</c:v>
                </c:pt>
                <c:pt idx="35">
                  <c:v>9.2858619888183822E-2</c:v>
                </c:pt>
                <c:pt idx="36">
                  <c:v>9.2648479009436666E-2</c:v>
                </c:pt>
                <c:pt idx="37">
                  <c:v>9.2895777429678014E-2</c:v>
                </c:pt>
                <c:pt idx="38">
                  <c:v>9.2892246211072033E-2</c:v>
                </c:pt>
                <c:pt idx="39">
                  <c:v>9.2486669290018933E-2</c:v>
                </c:pt>
                <c:pt idx="40">
                  <c:v>9.2660502945346154E-2</c:v>
                </c:pt>
                <c:pt idx="41">
                  <c:v>9.2261772594630836E-2</c:v>
                </c:pt>
                <c:pt idx="42">
                  <c:v>8.9155576917803125E-2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62-4F8C-AEF6-DC5D158A4553}"/>
            </c:ext>
          </c:extLst>
        </c:ser>
        <c:ser>
          <c:idx val="2"/>
          <c:order val="2"/>
          <c:tx>
            <c:strRef>
              <c:f>'Balanced Rolling'!$AA$1</c:f>
              <c:strCache>
                <c:ptCount val="1"/>
                <c:pt idx="0">
                  <c:v>Irish Life Multi Asset Portfolio 4</c:v>
                </c:pt>
              </c:strCache>
            </c:strRef>
          </c:tx>
          <c:spPr>
            <a:ln w="25400" cap="rnd">
              <a:solidFill>
                <a:srgbClr val="A520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52065"/>
              </a:solidFill>
              <a:ln w="50800">
                <a:solidFill>
                  <a:srgbClr val="A52065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Rolling'!$AA$2:$AA$45</c:f>
              <c:numCache>
                <c:formatCode>0.0%</c:formatCode>
                <c:ptCount val="44"/>
                <c:pt idx="0">
                  <c:v>8.0668113369417496E-2</c:v>
                </c:pt>
                <c:pt idx="1">
                  <c:v>8.307590185373398E-2</c:v>
                </c:pt>
                <c:pt idx="2">
                  <c:v>8.3016588699728264E-2</c:v>
                </c:pt>
                <c:pt idx="3">
                  <c:v>8.5866667429487037E-2</c:v>
                </c:pt>
                <c:pt idx="4">
                  <c:v>8.6399652440892122E-2</c:v>
                </c:pt>
                <c:pt idx="5">
                  <c:v>8.7024743123235979E-2</c:v>
                </c:pt>
                <c:pt idx="6">
                  <c:v>8.8774885368979095E-2</c:v>
                </c:pt>
                <c:pt idx="7">
                  <c:v>8.9606335674519005E-2</c:v>
                </c:pt>
                <c:pt idx="8">
                  <c:v>8.9473709075541696E-2</c:v>
                </c:pt>
                <c:pt idx="9">
                  <c:v>8.8942317062596837E-2</c:v>
                </c:pt>
                <c:pt idx="10">
                  <c:v>8.8625819796402217E-2</c:v>
                </c:pt>
                <c:pt idx="11">
                  <c:v>8.8548888966786046E-2</c:v>
                </c:pt>
                <c:pt idx="12">
                  <c:v>8.9027715269389462E-2</c:v>
                </c:pt>
                <c:pt idx="13">
                  <c:v>8.9210125837372339E-2</c:v>
                </c:pt>
                <c:pt idx="14">
                  <c:v>8.9209590402751296E-2</c:v>
                </c:pt>
                <c:pt idx="15">
                  <c:v>8.9550359285634082E-2</c:v>
                </c:pt>
                <c:pt idx="16">
                  <c:v>9.0074515295025054E-2</c:v>
                </c:pt>
                <c:pt idx="17">
                  <c:v>9.0175739501272528E-2</c:v>
                </c:pt>
                <c:pt idx="18">
                  <c:v>9.0859018296307839E-2</c:v>
                </c:pt>
                <c:pt idx="19">
                  <c:v>8.9212330488605635E-2</c:v>
                </c:pt>
                <c:pt idx="20">
                  <c:v>8.8609598966771425E-2</c:v>
                </c:pt>
                <c:pt idx="21">
                  <c:v>8.8888879027356843E-2</c:v>
                </c:pt>
                <c:pt idx="22">
                  <c:v>8.9427144277721249E-2</c:v>
                </c:pt>
                <c:pt idx="23">
                  <c:v>8.9514184972962332E-2</c:v>
                </c:pt>
                <c:pt idx="24">
                  <c:v>8.8595859012738962E-2</c:v>
                </c:pt>
                <c:pt idx="25">
                  <c:v>8.8075676340208214E-2</c:v>
                </c:pt>
                <c:pt idx="26">
                  <c:v>8.8063247107175974E-2</c:v>
                </c:pt>
                <c:pt idx="27">
                  <c:v>8.7956560853007779E-2</c:v>
                </c:pt>
                <c:pt idx="28">
                  <c:v>8.7999307063461527E-2</c:v>
                </c:pt>
                <c:pt idx="29">
                  <c:v>8.9438775752144872E-2</c:v>
                </c:pt>
                <c:pt idx="30">
                  <c:v>8.9541932147010173E-2</c:v>
                </c:pt>
                <c:pt idx="31">
                  <c:v>8.9724141946761329E-2</c:v>
                </c:pt>
                <c:pt idx="32">
                  <c:v>8.9675442085786899E-2</c:v>
                </c:pt>
                <c:pt idx="33">
                  <c:v>8.9113690500979434E-2</c:v>
                </c:pt>
                <c:pt idx="34">
                  <c:v>8.0001464540755504E-2</c:v>
                </c:pt>
                <c:pt idx="35">
                  <c:v>7.8698829096591025E-2</c:v>
                </c:pt>
                <c:pt idx="36">
                  <c:v>7.8618425246195653E-2</c:v>
                </c:pt>
                <c:pt idx="37">
                  <c:v>7.8767558879863322E-2</c:v>
                </c:pt>
                <c:pt idx="38">
                  <c:v>7.8760478311132712E-2</c:v>
                </c:pt>
                <c:pt idx="39">
                  <c:v>7.8751321609836597E-2</c:v>
                </c:pt>
                <c:pt idx="40">
                  <c:v>7.8784017745362908E-2</c:v>
                </c:pt>
                <c:pt idx="41">
                  <c:v>7.8351787716499574E-2</c:v>
                </c:pt>
                <c:pt idx="42">
                  <c:v>7.5124188353581034E-2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62-4F8C-AEF6-DC5D158A4553}"/>
            </c:ext>
          </c:extLst>
        </c:ser>
        <c:ser>
          <c:idx val="3"/>
          <c:order val="3"/>
          <c:tx>
            <c:strRef>
              <c:f>'Balanced Rolling'!$AB$1</c:f>
              <c:strCache>
                <c:ptCount val="1"/>
                <c:pt idx="0">
                  <c:v>Davy Moderate Growth 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05023"/>
              </a:solidFill>
              <a:ln w="50800">
                <a:solidFill>
                  <a:srgbClr val="F05023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Rolling'!$AB$2:$AB$45</c:f>
              <c:numCache>
                <c:formatCode>0.0%</c:formatCode>
                <c:ptCount val="44"/>
                <c:pt idx="0">
                  <c:v>7.7985885571475635E-2</c:v>
                </c:pt>
                <c:pt idx="1">
                  <c:v>8.115025042036958E-2</c:v>
                </c:pt>
                <c:pt idx="2">
                  <c:v>8.1622139829194237E-2</c:v>
                </c:pt>
                <c:pt idx="3">
                  <c:v>8.5289095210588611E-2</c:v>
                </c:pt>
                <c:pt idx="4">
                  <c:v>8.5396062665258454E-2</c:v>
                </c:pt>
                <c:pt idx="5">
                  <c:v>8.5462253437952482E-2</c:v>
                </c:pt>
                <c:pt idx="6">
                  <c:v>8.6452770915844454E-2</c:v>
                </c:pt>
                <c:pt idx="7">
                  <c:v>8.7558815257699985E-2</c:v>
                </c:pt>
                <c:pt idx="8">
                  <c:v>8.7574648629723806E-2</c:v>
                </c:pt>
                <c:pt idx="9">
                  <c:v>8.7174393297362707E-2</c:v>
                </c:pt>
                <c:pt idx="10">
                  <c:v>8.6672294252744142E-2</c:v>
                </c:pt>
                <c:pt idx="11">
                  <c:v>8.6543944309027343E-2</c:v>
                </c:pt>
                <c:pt idx="12">
                  <c:v>8.6527312611285628E-2</c:v>
                </c:pt>
                <c:pt idx="13">
                  <c:v>8.6527920897132779E-2</c:v>
                </c:pt>
                <c:pt idx="14">
                  <c:v>8.6603927527444322E-2</c:v>
                </c:pt>
                <c:pt idx="15">
                  <c:v>8.6956261123271664E-2</c:v>
                </c:pt>
                <c:pt idx="16">
                  <c:v>8.7391802460012172E-2</c:v>
                </c:pt>
                <c:pt idx="17">
                  <c:v>8.7300494697411982E-2</c:v>
                </c:pt>
                <c:pt idx="18">
                  <c:v>8.7880036029687844E-2</c:v>
                </c:pt>
                <c:pt idx="19">
                  <c:v>8.6046693186634396E-2</c:v>
                </c:pt>
                <c:pt idx="20">
                  <c:v>8.4743199111918438E-2</c:v>
                </c:pt>
                <c:pt idx="21">
                  <c:v>8.4944446396385459E-2</c:v>
                </c:pt>
                <c:pt idx="22">
                  <c:v>8.5097730757968323E-2</c:v>
                </c:pt>
                <c:pt idx="23">
                  <c:v>8.4889962382043271E-2</c:v>
                </c:pt>
                <c:pt idx="24">
                  <c:v>8.4145051649653732E-2</c:v>
                </c:pt>
                <c:pt idx="25">
                  <c:v>8.361182865211747E-2</c:v>
                </c:pt>
                <c:pt idx="26">
                  <c:v>8.3505525942324618E-2</c:v>
                </c:pt>
                <c:pt idx="27">
                  <c:v>8.3508795191491375E-2</c:v>
                </c:pt>
                <c:pt idx="28">
                  <c:v>8.3465032300339831E-2</c:v>
                </c:pt>
                <c:pt idx="29">
                  <c:v>8.4127499380510451E-2</c:v>
                </c:pt>
                <c:pt idx="30">
                  <c:v>8.410572685562101E-2</c:v>
                </c:pt>
                <c:pt idx="31">
                  <c:v>8.4439984369030108E-2</c:v>
                </c:pt>
                <c:pt idx="32">
                  <c:v>8.4495035674849381E-2</c:v>
                </c:pt>
                <c:pt idx="33">
                  <c:v>8.3987042456437261E-2</c:v>
                </c:pt>
                <c:pt idx="34">
                  <c:v>7.6813150092794366E-2</c:v>
                </c:pt>
                <c:pt idx="35">
                  <c:v>7.394308819732856E-2</c:v>
                </c:pt>
                <c:pt idx="36">
                  <c:v>7.3793692726079982E-2</c:v>
                </c:pt>
                <c:pt idx="37">
                  <c:v>7.3824847964411633E-2</c:v>
                </c:pt>
                <c:pt idx="38">
                  <c:v>7.3821781285006466E-2</c:v>
                </c:pt>
                <c:pt idx="39">
                  <c:v>7.3677492888012994E-2</c:v>
                </c:pt>
                <c:pt idx="40">
                  <c:v>7.3914379781420639E-2</c:v>
                </c:pt>
                <c:pt idx="41">
                  <c:v>7.3568774690720262E-2</c:v>
                </c:pt>
                <c:pt idx="42">
                  <c:v>6.9602968542493968E-2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62-4F8C-AEF6-DC5D158A4553}"/>
            </c:ext>
          </c:extLst>
        </c:ser>
        <c:ser>
          <c:idx val="4"/>
          <c:order val="4"/>
          <c:tx>
            <c:strRef>
              <c:f>'Balanced Rolling'!$AC$1</c:f>
              <c:strCache>
                <c:ptCount val="1"/>
                <c:pt idx="0">
                  <c:v>New Ireland Goodbody Dividend Income 4 Gross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89BC"/>
              </a:solidFill>
              <a:ln w="50800">
                <a:solidFill>
                  <a:srgbClr val="5089BC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Rolling'!$AC$2:$AC$45</c:f>
              <c:numCache>
                <c:formatCode>0.0%</c:formatCode>
                <c:ptCount val="44"/>
                <c:pt idx="0">
                  <c:v>7.8454496308433069E-2</c:v>
                </c:pt>
                <c:pt idx="1">
                  <c:v>8.4332426165661001E-2</c:v>
                </c:pt>
                <c:pt idx="2">
                  <c:v>8.5150226597418957E-2</c:v>
                </c:pt>
                <c:pt idx="3">
                  <c:v>8.7020566776834049E-2</c:v>
                </c:pt>
                <c:pt idx="4">
                  <c:v>8.7175507659520465E-2</c:v>
                </c:pt>
                <c:pt idx="5">
                  <c:v>8.7125755917034114E-2</c:v>
                </c:pt>
                <c:pt idx="6">
                  <c:v>9.1574007782677519E-2</c:v>
                </c:pt>
                <c:pt idx="7">
                  <c:v>9.1818737476886278E-2</c:v>
                </c:pt>
                <c:pt idx="8">
                  <c:v>9.1907220049429361E-2</c:v>
                </c:pt>
                <c:pt idx="9">
                  <c:v>9.1685594499184023E-2</c:v>
                </c:pt>
                <c:pt idx="10">
                  <c:v>9.074531241505196E-2</c:v>
                </c:pt>
                <c:pt idx="11">
                  <c:v>9.0748153265876319E-2</c:v>
                </c:pt>
                <c:pt idx="12">
                  <c:v>9.0236040119516331E-2</c:v>
                </c:pt>
                <c:pt idx="13">
                  <c:v>8.9949365607438728E-2</c:v>
                </c:pt>
                <c:pt idx="14">
                  <c:v>8.9878431643360956E-2</c:v>
                </c:pt>
                <c:pt idx="15">
                  <c:v>9.0546796650414985E-2</c:v>
                </c:pt>
                <c:pt idx="16">
                  <c:v>9.0616994041323146E-2</c:v>
                </c:pt>
                <c:pt idx="17">
                  <c:v>9.1610826313566374E-2</c:v>
                </c:pt>
                <c:pt idx="18">
                  <c:v>9.2155454635975451E-2</c:v>
                </c:pt>
                <c:pt idx="19">
                  <c:v>8.9094162509342614E-2</c:v>
                </c:pt>
                <c:pt idx="20">
                  <c:v>8.8780873600814991E-2</c:v>
                </c:pt>
                <c:pt idx="21">
                  <c:v>8.8323475884612201E-2</c:v>
                </c:pt>
                <c:pt idx="22">
                  <c:v>8.91645198301632E-2</c:v>
                </c:pt>
                <c:pt idx="23">
                  <c:v>8.8842673259350385E-2</c:v>
                </c:pt>
                <c:pt idx="24">
                  <c:v>8.8258640394736146E-2</c:v>
                </c:pt>
                <c:pt idx="25">
                  <c:v>8.7882480937086283E-2</c:v>
                </c:pt>
                <c:pt idx="26">
                  <c:v>8.7724368172194159E-2</c:v>
                </c:pt>
                <c:pt idx="27">
                  <c:v>8.7714051572049784E-2</c:v>
                </c:pt>
                <c:pt idx="28">
                  <c:v>8.7971187512370722E-2</c:v>
                </c:pt>
                <c:pt idx="29">
                  <c:v>9.0633162139217557E-2</c:v>
                </c:pt>
                <c:pt idx="30">
                  <c:v>9.1032326593066509E-2</c:v>
                </c:pt>
                <c:pt idx="31">
                  <c:v>9.1412947651063919E-2</c:v>
                </c:pt>
                <c:pt idx="32">
                  <c:v>9.1596797340841862E-2</c:v>
                </c:pt>
                <c:pt idx="33">
                  <c:v>9.5899987593661973E-2</c:v>
                </c:pt>
                <c:pt idx="34">
                  <c:v>9.5385033166960884E-2</c:v>
                </c:pt>
                <c:pt idx="35">
                  <c:v>9.4057867592094266E-2</c:v>
                </c:pt>
                <c:pt idx="36">
                  <c:v>9.4220129963115948E-2</c:v>
                </c:pt>
                <c:pt idx="37">
                  <c:v>9.4390903772273979E-2</c:v>
                </c:pt>
                <c:pt idx="38">
                  <c:v>9.4414293097260668E-2</c:v>
                </c:pt>
                <c:pt idx="39">
                  <c:v>9.4268341902736821E-2</c:v>
                </c:pt>
                <c:pt idx="40">
                  <c:v>9.4292953192541135E-2</c:v>
                </c:pt>
                <c:pt idx="41">
                  <c:v>9.429348814383097E-2</c:v>
                </c:pt>
                <c:pt idx="42">
                  <c:v>9.4107521259123944E-2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62-4F8C-AEF6-DC5D158A4553}"/>
            </c:ext>
          </c:extLst>
        </c:ser>
        <c:ser>
          <c:idx val="5"/>
          <c:order val="5"/>
          <c:tx>
            <c:strRef>
              <c:f>'Balanced Rolling'!$AD$1</c:f>
              <c:strCache>
                <c:ptCount val="1"/>
                <c:pt idx="0">
                  <c:v>Aviva Cantor Fitzgerald Multi Asset 50 Fund Series C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2993E"/>
              </a:solidFill>
              <a:ln w="50800">
                <a:solidFill>
                  <a:srgbClr val="62993E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62-4F8C-AEF6-DC5D158A4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'Balanced Rolling'!$X$2:$X$45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'Balanced Rolling'!$AD$2:$AD$45</c:f>
              <c:numCache>
                <c:formatCode>0.0%</c:formatCode>
                <c:ptCount val="44"/>
                <c:pt idx="0">
                  <c:v>9.8662730800268716E-2</c:v>
                </c:pt>
                <c:pt idx="1">
                  <c:v>0.10511151417473147</c:v>
                </c:pt>
                <c:pt idx="2">
                  <c:v>0.10626719823901205</c:v>
                </c:pt>
                <c:pt idx="3">
                  <c:v>0.11022045539135467</c:v>
                </c:pt>
                <c:pt idx="4">
                  <c:v>0.11027635035829772</c:v>
                </c:pt>
                <c:pt idx="5">
                  <c:v>0.11183252753571411</c:v>
                </c:pt>
                <c:pt idx="6">
                  <c:v>0.11434518662398953</c:v>
                </c:pt>
                <c:pt idx="7">
                  <c:v>0.1186450821117829</c:v>
                </c:pt>
                <c:pt idx="8">
                  <c:v>0.11868812364222599</c:v>
                </c:pt>
                <c:pt idx="9">
                  <c:v>0.11881730945276672</c:v>
                </c:pt>
                <c:pt idx="10">
                  <c:v>0.1184422647786964</c:v>
                </c:pt>
                <c:pt idx="11">
                  <c:v>0.11812748071178135</c:v>
                </c:pt>
                <c:pt idx="12">
                  <c:v>0.11805165148338741</c:v>
                </c:pt>
                <c:pt idx="13">
                  <c:v>0.1178440913035949</c:v>
                </c:pt>
                <c:pt idx="14">
                  <c:v>0.11780459346227527</c:v>
                </c:pt>
                <c:pt idx="15">
                  <c:v>0.11778668701327127</c:v>
                </c:pt>
                <c:pt idx="16">
                  <c:v>0.11803325676102369</c:v>
                </c:pt>
                <c:pt idx="17">
                  <c:v>0.11823405827600673</c:v>
                </c:pt>
                <c:pt idx="18">
                  <c:v>0.1190459620641174</c:v>
                </c:pt>
                <c:pt idx="19">
                  <c:v>0.11702268926285636</c:v>
                </c:pt>
                <c:pt idx="20">
                  <c:v>0.11581937740250185</c:v>
                </c:pt>
                <c:pt idx="21">
                  <c:v>0.11613521003325321</c:v>
                </c:pt>
                <c:pt idx="22">
                  <c:v>0.11663912136716774</c:v>
                </c:pt>
                <c:pt idx="23">
                  <c:v>0.11683439903064816</c:v>
                </c:pt>
                <c:pt idx="24">
                  <c:v>0.11661623368822852</c:v>
                </c:pt>
                <c:pt idx="25">
                  <c:v>0.11650086409975748</c:v>
                </c:pt>
                <c:pt idx="26">
                  <c:v>0.11651898485466493</c:v>
                </c:pt>
                <c:pt idx="27">
                  <c:v>0.11664090322511675</c:v>
                </c:pt>
                <c:pt idx="28">
                  <c:v>0.11668680836295726</c:v>
                </c:pt>
                <c:pt idx="29">
                  <c:v>0.11726491348471797</c:v>
                </c:pt>
                <c:pt idx="30">
                  <c:v>0.11737751454551239</c:v>
                </c:pt>
                <c:pt idx="31">
                  <c:v>0.11752578366397391</c:v>
                </c:pt>
                <c:pt idx="32">
                  <c:v>0.11779924049333841</c:v>
                </c:pt>
                <c:pt idx="33">
                  <c:v>0.12068194342251917</c:v>
                </c:pt>
                <c:pt idx="34">
                  <c:v>0.11532729403610274</c:v>
                </c:pt>
                <c:pt idx="35">
                  <c:v>0.11441453954517906</c:v>
                </c:pt>
                <c:pt idx="36">
                  <c:v>0.11440641019466358</c:v>
                </c:pt>
                <c:pt idx="37">
                  <c:v>0.11458241208565889</c:v>
                </c:pt>
                <c:pt idx="38">
                  <c:v>0.11471566480107025</c:v>
                </c:pt>
                <c:pt idx="39">
                  <c:v>0.11475325148072626</c:v>
                </c:pt>
                <c:pt idx="40">
                  <c:v>0.11500450757535562</c:v>
                </c:pt>
                <c:pt idx="41">
                  <c:v>0.11492746652752193</c:v>
                </c:pt>
                <c:pt idx="42">
                  <c:v>0.11218308252634188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62-4F8C-AEF6-DC5D158A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291791"/>
        <c:axId val="1751303311"/>
      </c:lineChart>
      <c:dateAx>
        <c:axId val="1751291791"/>
        <c:scaling>
          <c:orientation val="minMax"/>
          <c:max val="46054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303311"/>
        <c:crosses val="autoZero"/>
        <c:auto val="1"/>
        <c:lblOffset val="100"/>
        <c:baseTimeUnit val="months"/>
        <c:majorUnit val="3"/>
        <c:majorTimeUnit val="months"/>
      </c:dateAx>
      <c:valAx>
        <c:axId val="1751303311"/>
        <c:scaling>
          <c:orientation val="minMax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9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0311101049790423E-2"/>
          <c:y val="1.7933770725919972E-2"/>
          <c:w val="0.88479983956884489"/>
          <c:h val="0.19918858965082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62624618571547E-2"/>
          <c:y val="0.22221294524155119"/>
          <c:w val="0.92093352749461965"/>
          <c:h val="0.6909674534638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Growth!$Z$1</c:f>
              <c:strCache>
                <c:ptCount val="1"/>
                <c:pt idx="0">
                  <c:v>Zurich Life Prisma 5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Growth!$Z$10:$Z$14</c:f>
              <c:numCache>
                <c:formatCode>0.0%</c:formatCode>
                <c:ptCount val="5"/>
                <c:pt idx="0">
                  <c:v>7.5558708761972376E-2</c:v>
                </c:pt>
                <c:pt idx="1">
                  <c:v>0.22565217391304337</c:v>
                </c:pt>
                <c:pt idx="2">
                  <c:v>0.15969640833747079</c:v>
                </c:pt>
                <c:pt idx="3">
                  <c:v>9.9840377955526138E-2</c:v>
                </c:pt>
                <c:pt idx="4">
                  <c:v>0.12336757311386415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3-4FB0-A481-6D9B3A584B00}"/>
            </c:ext>
          </c:extLst>
        </c:ser>
        <c:ser>
          <c:idx val="1"/>
          <c:order val="1"/>
          <c:tx>
            <c:strRef>
              <c:f>Growth!$AA$1</c:f>
              <c:strCache>
                <c:ptCount val="1"/>
                <c:pt idx="0">
                  <c:v>Aviva Fixed 80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Growth!$AA$10:$AA$14</c:f>
              <c:numCache>
                <c:formatCode>0.0%</c:formatCode>
                <c:ptCount val="5"/>
                <c:pt idx="0">
                  <c:v>5.3032920287406769E-2</c:v>
                </c:pt>
                <c:pt idx="1">
                  <c:v>0.20895827634781383</c:v>
                </c:pt>
                <c:pt idx="2">
                  <c:v>0.13817004021398671</c:v>
                </c:pt>
                <c:pt idx="3">
                  <c:v>9.8320440253612418E-2</c:v>
                </c:pt>
                <c:pt idx="4">
                  <c:v>0.11381895629270433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3-4FB0-A481-6D9B3A584B00}"/>
            </c:ext>
          </c:extLst>
        </c:ser>
        <c:ser>
          <c:idx val="2"/>
          <c:order val="2"/>
          <c:tx>
            <c:strRef>
              <c:f>Growth!$AB$1</c:f>
              <c:strCache>
                <c:ptCount val="1"/>
                <c:pt idx="0">
                  <c:v>Irish Life Multi Asset Portfolio 5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Growth!$AB$10:$AB$14</c:f>
              <c:numCache>
                <c:formatCode>0.0%</c:formatCode>
                <c:ptCount val="5"/>
                <c:pt idx="0">
                  <c:v>7.3467477772578463E-2</c:v>
                </c:pt>
                <c:pt idx="1">
                  <c:v>0.16839803171131756</c:v>
                </c:pt>
                <c:pt idx="2">
                  <c:v>0.1172297809356404</c:v>
                </c:pt>
                <c:pt idx="3">
                  <c:v>7.3246731722542036E-2</c:v>
                </c:pt>
                <c:pt idx="4">
                  <c:v>7.2330043335990357E-2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3-4FB0-A481-6D9B3A584B00}"/>
            </c:ext>
          </c:extLst>
        </c:ser>
        <c:ser>
          <c:idx val="3"/>
          <c:order val="3"/>
          <c:tx>
            <c:strRef>
              <c:f>Growth!$AC$1</c:f>
              <c:strCache>
                <c:ptCount val="1"/>
                <c:pt idx="0">
                  <c:v>Davy Long Term Growth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Growth!$AC$10:$AC$14</c:f>
              <c:numCache>
                <c:formatCode>0.0%</c:formatCode>
                <c:ptCount val="5"/>
                <c:pt idx="0">
                  <c:v>7.9054417675212929E-2</c:v>
                </c:pt>
                <c:pt idx="1">
                  <c:v>0.16356585377462435</c:v>
                </c:pt>
                <c:pt idx="2">
                  <c:v>0.11550006834727933</c:v>
                </c:pt>
                <c:pt idx="3">
                  <c:v>7.9465445648823962E-2</c:v>
                </c:pt>
                <c:pt idx="4">
                  <c:v>9.1809639636773799E-2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53-4FB0-A481-6D9B3A584B00}"/>
            </c:ext>
          </c:extLst>
        </c:ser>
        <c:ser>
          <c:idx val="4"/>
          <c:order val="4"/>
          <c:tx>
            <c:strRef>
              <c:f>Growth!$AD$1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Growth!$AD$10:$AD$14</c:f>
              <c:numCache>
                <c:formatCode>0.0%</c:formatCode>
                <c:ptCount val="5"/>
                <c:pt idx="0">
                  <c:v>-1.6032064128256741E-3</c:v>
                </c:pt>
                <c:pt idx="1">
                  <c:v>0.16425571628558089</c:v>
                </c:pt>
                <c:pt idx="2">
                  <c:v>0.10564608070934711</c:v>
                </c:pt>
                <c:pt idx="3">
                  <c:v>9.9108216165891383E-2</c:v>
                </c:pt>
                <c:pt idx="4">
                  <c:v>0.11869997409184307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53-4FB0-A481-6D9B3A584B00}"/>
            </c:ext>
          </c:extLst>
        </c:ser>
        <c:ser>
          <c:idx val="5"/>
          <c:order val="5"/>
          <c:tx>
            <c:strRef>
              <c:f>Growth!$AE$1</c:f>
              <c:strCache>
                <c:ptCount val="1"/>
                <c:pt idx="0">
                  <c:v>Aviva Cantor Fitzgerald Multi Asset 70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Growth!$AE$10:$AE$14</c:f>
              <c:numCache>
                <c:formatCode>0.0%</c:formatCode>
                <c:ptCount val="5"/>
                <c:pt idx="0">
                  <c:v>0.12461498303315052</c:v>
                </c:pt>
                <c:pt idx="1">
                  <c:v>0.25008157671474257</c:v>
                </c:pt>
                <c:pt idx="2">
                  <c:v>0.22379338863379417</c:v>
                </c:pt>
                <c:pt idx="3">
                  <c:v>0.10194926959616968</c:v>
                </c:pt>
                <c:pt idx="4">
                  <c:v>0.13006447551585087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53-4FB0-A481-6D9B3A584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821696"/>
        <c:axId val="1134756656"/>
      </c:barChart>
      <c:catAx>
        <c:axId val="17368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134756656"/>
        <c:crosses val="autoZero"/>
        <c:auto val="1"/>
        <c:lblAlgn val="ctr"/>
        <c:lblOffset val="100"/>
        <c:noMultiLvlLbl val="0"/>
      </c:catAx>
      <c:valAx>
        <c:axId val="113475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17368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791516617854202E-2"/>
          <c:y val="9.0682820066279417E-3"/>
          <c:w val="0.89387102692798037"/>
          <c:h val="0.14811021539550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365258211514096E-2"/>
          <c:y val="0.19659219652889079"/>
          <c:w val="0.89435106502385509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Growth!$R$1</c:f>
              <c:strCache>
                <c:ptCount val="1"/>
                <c:pt idx="0">
                  <c:v>Zurich Life Prisma 5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Growth!$R$2:$R$108</c:f>
              <c:numCache>
                <c:formatCode>0.0%</c:formatCode>
                <c:ptCount val="107"/>
                <c:pt idx="0">
                  <c:v>0</c:v>
                </c:pt>
                <c:pt idx="1">
                  <c:v>0</c:v>
                </c:pt>
                <c:pt idx="2">
                  <c:v>-2.2321428571429416E-3</c:v>
                </c:pt>
                <c:pt idx="3">
                  <c:v>2.0089285714285629E-2</c:v>
                </c:pt>
                <c:pt idx="4">
                  <c:v>5.5803571428571425E-2</c:v>
                </c:pt>
                <c:pt idx="5">
                  <c:v>5.2083333333333329E-2</c:v>
                </c:pt>
                <c:pt idx="6">
                  <c:v>6.4732142857142766E-2</c:v>
                </c:pt>
                <c:pt idx="7">
                  <c:v>7.4404761904761904E-2</c:v>
                </c:pt>
                <c:pt idx="8">
                  <c:v>6.6964285714285712E-2</c:v>
                </c:pt>
                <c:pt idx="9">
                  <c:v>2.8273809523809396E-2</c:v>
                </c:pt>
                <c:pt idx="10">
                  <c:v>5.9523809523809521E-2</c:v>
                </c:pt>
                <c:pt idx="11">
                  <c:v>9.6726190476190466E-2</c:v>
                </c:pt>
                <c:pt idx="12">
                  <c:v>7.8869047619047575E-2</c:v>
                </c:pt>
                <c:pt idx="13">
                  <c:v>9.6726190476190466E-2</c:v>
                </c:pt>
                <c:pt idx="14">
                  <c:v>0.10416666666666666</c:v>
                </c:pt>
                <c:pt idx="15">
                  <c:v>0.11086309523809527</c:v>
                </c:pt>
                <c:pt idx="16">
                  <c:v>6.5476190476190341E-2</c:v>
                </c:pt>
                <c:pt idx="17">
                  <c:v>7.0684523809523808E-2</c:v>
                </c:pt>
                <c:pt idx="18">
                  <c:v>-7.4404761904757672E-4</c:v>
                </c:pt>
                <c:pt idx="19">
                  <c:v>6.8452380952380862E-2</c:v>
                </c:pt>
                <c:pt idx="20">
                  <c:v>0.10119047619047615</c:v>
                </c:pt>
                <c:pt idx="21">
                  <c:v>0.1309523809523809</c:v>
                </c:pt>
                <c:pt idx="22">
                  <c:v>0.15922619047619052</c:v>
                </c:pt>
                <c:pt idx="23">
                  <c:v>0.11235119047619042</c:v>
                </c:pt>
                <c:pt idx="24">
                  <c:v>0.15029761904761896</c:v>
                </c:pt>
                <c:pt idx="25">
                  <c:v>0.17633928571428562</c:v>
                </c:pt>
                <c:pt idx="26">
                  <c:v>0.17038690476190479</c:v>
                </c:pt>
                <c:pt idx="27">
                  <c:v>0.20163690476190471</c:v>
                </c:pt>
                <c:pt idx="28">
                  <c:v>0.20535714285714279</c:v>
                </c:pt>
                <c:pt idx="29">
                  <c:v>0.24479166666666669</c:v>
                </c:pt>
                <c:pt idx="30">
                  <c:v>0.26413690476190477</c:v>
                </c:pt>
                <c:pt idx="31">
                  <c:v>0.26785714285714285</c:v>
                </c:pt>
                <c:pt idx="32">
                  <c:v>0.18377976190476181</c:v>
                </c:pt>
                <c:pt idx="33">
                  <c:v>4.3154761904761779E-2</c:v>
                </c:pt>
                <c:pt idx="34">
                  <c:v>0.15625</c:v>
                </c:pt>
                <c:pt idx="35">
                  <c:v>0.20758928571428575</c:v>
                </c:pt>
                <c:pt idx="36">
                  <c:v>0.23809523809523808</c:v>
                </c:pt>
                <c:pt idx="37">
                  <c:v>0.24479166666666669</c:v>
                </c:pt>
                <c:pt idx="38">
                  <c:v>0.31175595238095238</c:v>
                </c:pt>
                <c:pt idx="39">
                  <c:v>0.29389880952380953</c:v>
                </c:pt>
                <c:pt idx="40">
                  <c:v>0.26339285714285715</c:v>
                </c:pt>
                <c:pt idx="41">
                  <c:v>0.3727678571428571</c:v>
                </c:pt>
                <c:pt idx="42">
                  <c:v>0.40178571428571425</c:v>
                </c:pt>
                <c:pt idx="43">
                  <c:v>0.3794642857142857</c:v>
                </c:pt>
                <c:pt idx="44">
                  <c:v>0.41964285714285715</c:v>
                </c:pt>
                <c:pt idx="45">
                  <c:v>0.47916666666666669</c:v>
                </c:pt>
                <c:pt idx="46">
                  <c:v>0.52529761904761896</c:v>
                </c:pt>
                <c:pt idx="47">
                  <c:v>0.52752976190476197</c:v>
                </c:pt>
                <c:pt idx="48">
                  <c:v>0.58407738095238093</c:v>
                </c:pt>
                <c:pt idx="49">
                  <c:v>0.61681547619047616</c:v>
                </c:pt>
                <c:pt idx="50">
                  <c:v>0.66369047619047605</c:v>
                </c:pt>
                <c:pt idx="51">
                  <c:v>0.61607142857142838</c:v>
                </c:pt>
                <c:pt idx="52">
                  <c:v>0.70163690476190466</c:v>
                </c:pt>
                <c:pt idx="53">
                  <c:v>0.68824404761904756</c:v>
                </c:pt>
                <c:pt idx="54">
                  <c:v>0.73735119047619035</c:v>
                </c:pt>
                <c:pt idx="55">
                  <c:v>0.65699404761904745</c:v>
                </c:pt>
                <c:pt idx="56">
                  <c:v>0.60342261904761896</c:v>
                </c:pt>
                <c:pt idx="57">
                  <c:v>0.64583333333333315</c:v>
                </c:pt>
                <c:pt idx="58">
                  <c:v>0.58184523809523803</c:v>
                </c:pt>
                <c:pt idx="59">
                  <c:v>0.56026785714285698</c:v>
                </c:pt>
                <c:pt idx="60">
                  <c:v>0.45684523809523814</c:v>
                </c:pt>
                <c:pt idx="61">
                  <c:v>0.5870535714285714</c:v>
                </c:pt>
                <c:pt idx="62">
                  <c:v>0.52752976190476197</c:v>
                </c:pt>
                <c:pt idx="63">
                  <c:v>0.42261904761904745</c:v>
                </c:pt>
                <c:pt idx="64">
                  <c:v>0.48139880952380942</c:v>
                </c:pt>
                <c:pt idx="65">
                  <c:v>0.53199404761904756</c:v>
                </c:pt>
                <c:pt idx="66">
                  <c:v>0.4464285714285714</c:v>
                </c:pt>
                <c:pt idx="67">
                  <c:v>0.51562499999999989</c:v>
                </c:pt>
                <c:pt idx="68">
                  <c:v>0.50148809523809523</c:v>
                </c:pt>
                <c:pt idx="69">
                  <c:v>0.51562499999999989</c:v>
                </c:pt>
                <c:pt idx="70">
                  <c:v>0.52306547619047605</c:v>
                </c:pt>
                <c:pt idx="71">
                  <c:v>0.55431547619047616</c:v>
                </c:pt>
                <c:pt idx="72">
                  <c:v>0.60639880952380953</c:v>
                </c:pt>
                <c:pt idx="73">
                  <c:v>0.64211309523809512</c:v>
                </c:pt>
                <c:pt idx="74">
                  <c:v>0.63690476190476186</c:v>
                </c:pt>
                <c:pt idx="75">
                  <c:v>0.60119047619047605</c:v>
                </c:pt>
                <c:pt idx="76">
                  <c:v>0.57217261904761907</c:v>
                </c:pt>
                <c:pt idx="77">
                  <c:v>0.65848214285714279</c:v>
                </c:pt>
                <c:pt idx="78">
                  <c:v>0.71130952380952372</c:v>
                </c:pt>
                <c:pt idx="79">
                  <c:v>0.75148809523809523</c:v>
                </c:pt>
                <c:pt idx="80">
                  <c:v>0.82068452380952361</c:v>
                </c:pt>
                <c:pt idx="81">
                  <c:v>0.88764880952380931</c:v>
                </c:pt>
                <c:pt idx="82">
                  <c:v>0.86086309523809512</c:v>
                </c:pt>
                <c:pt idx="83">
                  <c:v>0.90327380952380953</c:v>
                </c:pt>
                <c:pt idx="84">
                  <c:v>0.95238095238095211</c:v>
                </c:pt>
                <c:pt idx="85">
                  <c:v>0.95461309523809512</c:v>
                </c:pt>
                <c:pt idx="86">
                  <c:v>0.96949404761904745</c:v>
                </c:pt>
                <c:pt idx="87">
                  <c:v>0.99479166666666674</c:v>
                </c:pt>
                <c:pt idx="88">
                  <c:v>0.99553571428571408</c:v>
                </c:pt>
                <c:pt idx="89">
                  <c:v>1.1168154761904761</c:v>
                </c:pt>
                <c:pt idx="90">
                  <c:v>1.0974702380952379</c:v>
                </c:pt>
                <c:pt idx="91">
                  <c:v>1.1651785714285714</c:v>
                </c:pt>
                <c:pt idx="92">
                  <c:v>1.1361607142857144</c:v>
                </c:pt>
                <c:pt idx="93">
                  <c:v>0.98809523809523792</c:v>
                </c:pt>
                <c:pt idx="94">
                  <c:v>0.92708333333333326</c:v>
                </c:pt>
                <c:pt idx="95">
                  <c:v>1.0163690476190474</c:v>
                </c:pt>
                <c:pt idx="96">
                  <c:v>1.0424107142857142</c:v>
                </c:pt>
                <c:pt idx="97">
                  <c:v>1.104910714285714</c:v>
                </c:pt>
                <c:pt idx="98">
                  <c:v>1.0989583333333335</c:v>
                </c:pt>
                <c:pt idx="99">
                  <c:v>1.1778273809523807</c:v>
                </c:pt>
                <c:pt idx="100">
                  <c:v>1.263392857142857</c:v>
                </c:pt>
                <c:pt idx="101">
                  <c:v>1.2619047619047619</c:v>
                </c:pt>
                <c:pt idx="102">
                  <c:v>1.2559523809523807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1-45E9-B066-1071B7BE2442}"/>
            </c:ext>
          </c:extLst>
        </c:ser>
        <c:ser>
          <c:idx val="1"/>
          <c:order val="1"/>
          <c:tx>
            <c:strRef>
              <c:f>Growth!$S$1</c:f>
              <c:strCache>
                <c:ptCount val="1"/>
                <c:pt idx="0">
                  <c:v>Aviva Fixed 80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Growth!$S$2:$S$108</c:f>
              <c:numCache>
                <c:formatCode>0.0%</c:formatCode>
                <c:ptCount val="107"/>
                <c:pt idx="0">
                  <c:v>0</c:v>
                </c:pt>
                <c:pt idx="1">
                  <c:v>-7.2112417002008792E-3</c:v>
                </c:pt>
                <c:pt idx="2">
                  <c:v>-1.1188367930049544E-2</c:v>
                </c:pt>
                <c:pt idx="3">
                  <c:v>9.8601855864947005E-3</c:v>
                </c:pt>
                <c:pt idx="4">
                  <c:v>3.7819941494955878E-2</c:v>
                </c:pt>
                <c:pt idx="5">
                  <c:v>3.6352217709297821E-2</c:v>
                </c:pt>
                <c:pt idx="6">
                  <c:v>4.1667563672944122E-2</c:v>
                </c:pt>
                <c:pt idx="7">
                  <c:v>5.2228758378522866E-2</c:v>
                </c:pt>
                <c:pt idx="8">
                  <c:v>3.3928202603435778E-2</c:v>
                </c:pt>
                <c:pt idx="9">
                  <c:v>1.0457020846914463E-2</c:v>
                </c:pt>
                <c:pt idx="10">
                  <c:v>3.3210683156071424E-2</c:v>
                </c:pt>
                <c:pt idx="11">
                  <c:v>6.7772466701309111E-2</c:v>
                </c:pt>
                <c:pt idx="12">
                  <c:v>6.7128406224132922E-2</c:v>
                </c:pt>
                <c:pt idx="13">
                  <c:v>9.1453750339557119E-2</c:v>
                </c:pt>
                <c:pt idx="14">
                  <c:v>0.10738620132488212</c:v>
                </c:pt>
                <c:pt idx="15">
                  <c:v>0.11253524289277367</c:v>
                </c:pt>
                <c:pt idx="16">
                  <c:v>6.6971934879540451E-2</c:v>
                </c:pt>
                <c:pt idx="17">
                  <c:v>7.7932650601033132E-2</c:v>
                </c:pt>
                <c:pt idx="18">
                  <c:v>6.6803955159045626E-3</c:v>
                </c:pt>
                <c:pt idx="19">
                  <c:v>6.7516443763134842E-2</c:v>
                </c:pt>
                <c:pt idx="20">
                  <c:v>9.9629641382912942E-2</c:v>
                </c:pt>
                <c:pt idx="21">
                  <c:v>0.12724008733246003</c:v>
                </c:pt>
                <c:pt idx="22">
                  <c:v>0.16047722318852004</c:v>
                </c:pt>
                <c:pt idx="23">
                  <c:v>0.11438581849933158</c:v>
                </c:pt>
                <c:pt idx="24">
                  <c:v>0.15517276145477008</c:v>
                </c:pt>
                <c:pt idx="25">
                  <c:v>0.18222028683172078</c:v>
                </c:pt>
                <c:pt idx="26">
                  <c:v>0.17820653998076549</c:v>
                </c:pt>
                <c:pt idx="27">
                  <c:v>0.20627944397466944</c:v>
                </c:pt>
                <c:pt idx="28">
                  <c:v>0.2074085935597933</c:v>
                </c:pt>
                <c:pt idx="29">
                  <c:v>0.24518855108005666</c:v>
                </c:pt>
                <c:pt idx="30">
                  <c:v>0.25576305141321137</c:v>
                </c:pt>
                <c:pt idx="31">
                  <c:v>0.26675417932602929</c:v>
                </c:pt>
                <c:pt idx="32">
                  <c:v>0.19176279047043782</c:v>
                </c:pt>
                <c:pt idx="33">
                  <c:v>6.5530097254666811E-2</c:v>
                </c:pt>
                <c:pt idx="34">
                  <c:v>0.16369087447018746</c:v>
                </c:pt>
                <c:pt idx="35">
                  <c:v>0.1944468842027236</c:v>
                </c:pt>
                <c:pt idx="36">
                  <c:v>0.21194842817900039</c:v>
                </c:pt>
                <c:pt idx="37">
                  <c:v>0.20976073445106164</c:v>
                </c:pt>
                <c:pt idx="38">
                  <c:v>0.2606265208672145</c:v>
                </c:pt>
                <c:pt idx="39">
                  <c:v>0.24624829888457164</c:v>
                </c:pt>
                <c:pt idx="40">
                  <c:v>0.22215208875314396</c:v>
                </c:pt>
                <c:pt idx="41">
                  <c:v>0.31886410679727389</c:v>
                </c:pt>
                <c:pt idx="42">
                  <c:v>0.33951788088750795</c:v>
                </c:pt>
                <c:pt idx="43">
                  <c:v>0.33493045749484046</c:v>
                </c:pt>
                <c:pt idx="44">
                  <c:v>0.35893385154837587</c:v>
                </c:pt>
                <c:pt idx="45">
                  <c:v>0.43023212268935185</c:v>
                </c:pt>
                <c:pt idx="46">
                  <c:v>0.45571768453583278</c:v>
                </c:pt>
                <c:pt idx="47">
                  <c:v>0.45482738091280606</c:v>
                </c:pt>
                <c:pt idx="48">
                  <c:v>0.5099338537447039</c:v>
                </c:pt>
                <c:pt idx="49">
                  <c:v>0.53539931711613897</c:v>
                </c:pt>
                <c:pt idx="50">
                  <c:v>0.57080373504354764</c:v>
                </c:pt>
                <c:pt idx="51">
                  <c:v>0.5378545836171893</c:v>
                </c:pt>
                <c:pt idx="52">
                  <c:v>0.60811499445477757</c:v>
                </c:pt>
                <c:pt idx="53">
                  <c:v>0.61776795241810634</c:v>
                </c:pt>
                <c:pt idx="54">
                  <c:v>0.65769811611322204</c:v>
                </c:pt>
                <c:pt idx="55">
                  <c:v>0.60034765280197566</c:v>
                </c:pt>
                <c:pt idx="56">
                  <c:v>0.56139303908911864</c:v>
                </c:pt>
                <c:pt idx="57">
                  <c:v>0.60062288143090314</c:v>
                </c:pt>
                <c:pt idx="58">
                  <c:v>0.5494433635685223</c:v>
                </c:pt>
                <c:pt idx="59">
                  <c:v>0.5313089588379275</c:v>
                </c:pt>
                <c:pt idx="60">
                  <c:v>0.44920193376245848</c:v>
                </c:pt>
                <c:pt idx="61">
                  <c:v>0.58008346020674983</c:v>
                </c:pt>
                <c:pt idx="62">
                  <c:v>0.53390709980954976</c:v>
                </c:pt>
                <c:pt idx="63">
                  <c:v>0.44034229455642565</c:v>
                </c:pt>
                <c:pt idx="64">
                  <c:v>0.5058918538009316</c:v>
                </c:pt>
                <c:pt idx="65">
                  <c:v>0.54899905996308385</c:v>
                </c:pt>
                <c:pt idx="66">
                  <c:v>0.45201932681691509</c:v>
                </c:pt>
                <c:pt idx="67">
                  <c:v>0.52079712627025188</c:v>
                </c:pt>
                <c:pt idx="68">
                  <c:v>0.51424221324084063</c:v>
                </c:pt>
                <c:pt idx="69">
                  <c:v>0.49958431685969107</c:v>
                </c:pt>
                <c:pt idx="70">
                  <c:v>0.52009098902481854</c:v>
                </c:pt>
                <c:pt idx="71">
                  <c:v>0.54766472329452875</c:v>
                </c:pt>
                <c:pt idx="72">
                  <c:v>0.59465956226750727</c:v>
                </c:pt>
                <c:pt idx="73">
                  <c:v>0.62353245269605673</c:v>
                </c:pt>
                <c:pt idx="74">
                  <c:v>0.61003349937924123</c:v>
                </c:pt>
                <c:pt idx="75">
                  <c:v>0.57902246382873779</c:v>
                </c:pt>
                <c:pt idx="76">
                  <c:v>0.54216206611243234</c:v>
                </c:pt>
                <c:pt idx="77">
                  <c:v>0.62547605806176065</c:v>
                </c:pt>
                <c:pt idx="78">
                  <c:v>0.68166925609838758</c:v>
                </c:pt>
                <c:pt idx="79">
                  <c:v>0.71970973538360705</c:v>
                </c:pt>
                <c:pt idx="80">
                  <c:v>0.77832538921959837</c:v>
                </c:pt>
                <c:pt idx="81">
                  <c:v>0.82987835923351883</c:v>
                </c:pt>
                <c:pt idx="82">
                  <c:v>0.784195772870523</c:v>
                </c:pt>
                <c:pt idx="83">
                  <c:v>0.82822636469414634</c:v>
                </c:pt>
                <c:pt idx="84">
                  <c:v>0.87953195369790726</c:v>
                </c:pt>
                <c:pt idx="85">
                  <c:v>0.89580334426885178</c:v>
                </c:pt>
                <c:pt idx="86">
                  <c:v>0.90475836076472083</c:v>
                </c:pt>
                <c:pt idx="87">
                  <c:v>0.92342359545235986</c:v>
                </c:pt>
                <c:pt idx="88">
                  <c:v>0.92588786832639525</c:v>
                </c:pt>
                <c:pt idx="89">
                  <c:v>1.0490365121541965</c:v>
                </c:pt>
                <c:pt idx="90">
                  <c:v>1.0330679652398169</c:v>
                </c:pt>
                <c:pt idx="91">
                  <c:v>1.0807545432023109</c:v>
                </c:pt>
                <c:pt idx="92">
                  <c:v>1.068092479718499</c:v>
                </c:pt>
                <c:pt idx="93">
                  <c:v>0.93274220040800049</c:v>
                </c:pt>
                <c:pt idx="94">
                  <c:v>0.86891657924773102</c:v>
                </c:pt>
                <c:pt idx="95">
                  <c:v>0.95549875899082237</c:v>
                </c:pt>
                <c:pt idx="96">
                  <c:v>0.97144808472351118</c:v>
                </c:pt>
                <c:pt idx="97">
                  <c:v>1.0319058907436951</c:v>
                </c:pt>
                <c:pt idx="98">
                  <c:v>1.0342580645122967</c:v>
                </c:pt>
                <c:pt idx="99">
                  <c:v>1.0809341365335292</c:v>
                </c:pt>
                <c:pt idx="100">
                  <c:v>1.148139604413263</c:v>
                </c:pt>
                <c:pt idx="101">
                  <c:v>1.1410342231570538</c:v>
                </c:pt>
                <c:pt idx="102">
                  <c:v>1.1408874965792606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1-45E9-B066-1071B7BE2442}"/>
            </c:ext>
          </c:extLst>
        </c:ser>
        <c:ser>
          <c:idx val="2"/>
          <c:order val="2"/>
          <c:tx>
            <c:strRef>
              <c:f>Growth!$T$1</c:f>
              <c:strCache>
                <c:ptCount val="1"/>
                <c:pt idx="0">
                  <c:v>Irish Life Multi Asset Portfolio 5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Growth!$T$2:$T$108</c:f>
              <c:numCache>
                <c:formatCode>0.0%</c:formatCode>
                <c:ptCount val="107"/>
                <c:pt idx="0">
                  <c:v>0</c:v>
                </c:pt>
                <c:pt idx="1">
                  <c:v>7.8347578347577936E-3</c:v>
                </c:pt>
                <c:pt idx="2">
                  <c:v>9.9715099715100113E-3</c:v>
                </c:pt>
                <c:pt idx="3">
                  <c:v>2.279202279202271E-2</c:v>
                </c:pt>
                <c:pt idx="4">
                  <c:v>4.5584045584045621E-2</c:v>
                </c:pt>
                <c:pt idx="5">
                  <c:v>4.9145299145299186E-2</c:v>
                </c:pt>
                <c:pt idx="6">
                  <c:v>5.9116809116808992E-2</c:v>
                </c:pt>
                <c:pt idx="7">
                  <c:v>8.2621082621082573E-2</c:v>
                </c:pt>
                <c:pt idx="8">
                  <c:v>5.9116809116808992E-2</c:v>
                </c:pt>
                <c:pt idx="9">
                  <c:v>3.9173789173789171E-2</c:v>
                </c:pt>
                <c:pt idx="10">
                  <c:v>5.3418803418803416E-2</c:v>
                </c:pt>
                <c:pt idx="11">
                  <c:v>6.3390313390313424E-2</c:v>
                </c:pt>
                <c:pt idx="12">
                  <c:v>5.6267806267806308E-2</c:v>
                </c:pt>
                <c:pt idx="13">
                  <c:v>7.6923076923076802E-2</c:v>
                </c:pt>
                <c:pt idx="14">
                  <c:v>8.1196581196581227E-2</c:v>
                </c:pt>
                <c:pt idx="15">
                  <c:v>8.4045584045583918E-2</c:v>
                </c:pt>
                <c:pt idx="16">
                  <c:v>3.6324786324786286E-2</c:v>
                </c:pt>
                <c:pt idx="17">
                  <c:v>4.7008547008546966E-2</c:v>
                </c:pt>
                <c:pt idx="18">
                  <c:v>2.1367521367520151E-3</c:v>
                </c:pt>
                <c:pt idx="19">
                  <c:v>4.4159544159544074E-2</c:v>
                </c:pt>
                <c:pt idx="20">
                  <c:v>5.9116809116808992E-2</c:v>
                </c:pt>
                <c:pt idx="21">
                  <c:v>7.4074074074074112E-2</c:v>
                </c:pt>
                <c:pt idx="22">
                  <c:v>9.4729344729344606E-2</c:v>
                </c:pt>
                <c:pt idx="23">
                  <c:v>5.2706552706552744E-2</c:v>
                </c:pt>
                <c:pt idx="24">
                  <c:v>8.7606837606837476E-2</c:v>
                </c:pt>
                <c:pt idx="25">
                  <c:v>9.6866096866096818E-2</c:v>
                </c:pt>
                <c:pt idx="26">
                  <c:v>8.2621082621082573E-2</c:v>
                </c:pt>
                <c:pt idx="27">
                  <c:v>0.10113960113960105</c:v>
                </c:pt>
                <c:pt idx="28">
                  <c:v>0.10897435897435885</c:v>
                </c:pt>
                <c:pt idx="29">
                  <c:v>0.12678062678062665</c:v>
                </c:pt>
                <c:pt idx="30">
                  <c:v>0.14672364672364668</c:v>
                </c:pt>
                <c:pt idx="31">
                  <c:v>0.13746438746438733</c:v>
                </c:pt>
                <c:pt idx="32">
                  <c:v>7.4074074074074112E-2</c:v>
                </c:pt>
                <c:pt idx="33">
                  <c:v>-3.2763532763532721E-2</c:v>
                </c:pt>
                <c:pt idx="34">
                  <c:v>1.7094017094017134E-2</c:v>
                </c:pt>
                <c:pt idx="35">
                  <c:v>2.9914529914529833E-2</c:v>
                </c:pt>
                <c:pt idx="36">
                  <c:v>3.5612535612535613E-2</c:v>
                </c:pt>
                <c:pt idx="37">
                  <c:v>4.7008547008546966E-2</c:v>
                </c:pt>
                <c:pt idx="38">
                  <c:v>7.6923076923076802E-2</c:v>
                </c:pt>
                <c:pt idx="39">
                  <c:v>6.481481481481477E-2</c:v>
                </c:pt>
                <c:pt idx="40">
                  <c:v>5.1282051282051197E-2</c:v>
                </c:pt>
                <c:pt idx="41">
                  <c:v>0.1232193732193731</c:v>
                </c:pt>
                <c:pt idx="42">
                  <c:v>0.14743589743589736</c:v>
                </c:pt>
                <c:pt idx="43">
                  <c:v>0.15028490028490024</c:v>
                </c:pt>
                <c:pt idx="44">
                  <c:v>0.16239316239316226</c:v>
                </c:pt>
                <c:pt idx="45">
                  <c:v>0.20868945868945857</c:v>
                </c:pt>
                <c:pt idx="46">
                  <c:v>0.23005698005697992</c:v>
                </c:pt>
                <c:pt idx="47">
                  <c:v>0.2336182336182335</c:v>
                </c:pt>
                <c:pt idx="48">
                  <c:v>0.27136752136752129</c:v>
                </c:pt>
                <c:pt idx="49">
                  <c:v>0.27136752136752129</c:v>
                </c:pt>
                <c:pt idx="50">
                  <c:v>0.30270655270655267</c:v>
                </c:pt>
                <c:pt idx="51">
                  <c:v>0.26851851851851843</c:v>
                </c:pt>
                <c:pt idx="52">
                  <c:v>0.31481481481481471</c:v>
                </c:pt>
                <c:pt idx="53">
                  <c:v>0.31125356125356118</c:v>
                </c:pt>
                <c:pt idx="54">
                  <c:v>0.34686609686609676</c:v>
                </c:pt>
                <c:pt idx="55">
                  <c:v>0.30056980056980048</c:v>
                </c:pt>
                <c:pt idx="56">
                  <c:v>0.26139601139601132</c:v>
                </c:pt>
                <c:pt idx="57">
                  <c:v>0.28774928774928776</c:v>
                </c:pt>
                <c:pt idx="58">
                  <c:v>0.25498575498575488</c:v>
                </c:pt>
                <c:pt idx="59">
                  <c:v>0.24216524216524216</c:v>
                </c:pt>
                <c:pt idx="60">
                  <c:v>0.18304843304843296</c:v>
                </c:pt>
                <c:pt idx="61">
                  <c:v>0.24786324786324773</c:v>
                </c:pt>
                <c:pt idx="62">
                  <c:v>0.23005698005697992</c:v>
                </c:pt>
                <c:pt idx="63">
                  <c:v>0.1588319088319087</c:v>
                </c:pt>
                <c:pt idx="64">
                  <c:v>0.18803418803418806</c:v>
                </c:pt>
                <c:pt idx="65">
                  <c:v>0.23219373219373216</c:v>
                </c:pt>
                <c:pt idx="66">
                  <c:v>0.17165242165242162</c:v>
                </c:pt>
                <c:pt idx="67">
                  <c:v>0.21652421652421655</c:v>
                </c:pt>
                <c:pt idx="68">
                  <c:v>0.19871794871794876</c:v>
                </c:pt>
                <c:pt idx="69">
                  <c:v>0.20655270655270655</c:v>
                </c:pt>
                <c:pt idx="70">
                  <c:v>0.20584045584045588</c:v>
                </c:pt>
                <c:pt idx="71">
                  <c:v>0.2179487179487179</c:v>
                </c:pt>
                <c:pt idx="72">
                  <c:v>0.25142450142450129</c:v>
                </c:pt>
                <c:pt idx="73">
                  <c:v>0.27991452991452981</c:v>
                </c:pt>
                <c:pt idx="74">
                  <c:v>0.2592592592592593</c:v>
                </c:pt>
                <c:pt idx="75">
                  <c:v>0.23646723646723639</c:v>
                </c:pt>
                <c:pt idx="76">
                  <c:v>0.20512820512820501</c:v>
                </c:pt>
                <c:pt idx="77">
                  <c:v>0.2635327635327635</c:v>
                </c:pt>
                <c:pt idx="78">
                  <c:v>0.30270655270655267</c:v>
                </c:pt>
                <c:pt idx="79">
                  <c:v>0.31552706552706539</c:v>
                </c:pt>
                <c:pt idx="80">
                  <c:v>0.35968660968660965</c:v>
                </c:pt>
                <c:pt idx="81">
                  <c:v>0.39458689458689461</c:v>
                </c:pt>
                <c:pt idx="82">
                  <c:v>0.36680911680911682</c:v>
                </c:pt>
                <c:pt idx="83">
                  <c:v>0.3917378917378917</c:v>
                </c:pt>
                <c:pt idx="84">
                  <c:v>0.42735042735042733</c:v>
                </c:pt>
                <c:pt idx="85">
                  <c:v>0.44159544159544156</c:v>
                </c:pt>
                <c:pt idx="86">
                  <c:v>0.44658119658119649</c:v>
                </c:pt>
                <c:pt idx="87">
                  <c:v>0.47008547008547008</c:v>
                </c:pt>
                <c:pt idx="88">
                  <c:v>0.46225071225071229</c:v>
                </c:pt>
                <c:pt idx="89">
                  <c:v>0.52920227920227902</c:v>
                </c:pt>
                <c:pt idx="90">
                  <c:v>0.52207977207977196</c:v>
                </c:pt>
                <c:pt idx="91">
                  <c:v>0.55555555555555558</c:v>
                </c:pt>
                <c:pt idx="92">
                  <c:v>0.54843304843304841</c:v>
                </c:pt>
                <c:pt idx="93">
                  <c:v>0.46581196581196582</c:v>
                </c:pt>
                <c:pt idx="94">
                  <c:v>0.42948717948717935</c:v>
                </c:pt>
                <c:pt idx="95">
                  <c:v>0.48504273504273498</c:v>
                </c:pt>
                <c:pt idx="96">
                  <c:v>0.49928774928774922</c:v>
                </c:pt>
                <c:pt idx="97">
                  <c:v>0.53490028490028485</c:v>
                </c:pt>
                <c:pt idx="98">
                  <c:v>0.5455840455840455</c:v>
                </c:pt>
                <c:pt idx="99">
                  <c:v>0.58618233618233606</c:v>
                </c:pt>
                <c:pt idx="100">
                  <c:v>0.63461538461538458</c:v>
                </c:pt>
                <c:pt idx="101">
                  <c:v>0.63034188034188032</c:v>
                </c:pt>
                <c:pt idx="102">
                  <c:v>0.63390313390313391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1-45E9-B066-1071B7BE2442}"/>
            </c:ext>
          </c:extLst>
        </c:ser>
        <c:ser>
          <c:idx val="3"/>
          <c:order val="3"/>
          <c:tx>
            <c:strRef>
              <c:f>Growth!$U$1</c:f>
              <c:strCache>
                <c:ptCount val="1"/>
                <c:pt idx="0">
                  <c:v>Davy Long Term Growth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Growth!$U$2:$U$108</c:f>
              <c:numCache>
                <c:formatCode>0.0%</c:formatCode>
                <c:ptCount val="107"/>
                <c:pt idx="0">
                  <c:v>0</c:v>
                </c:pt>
                <c:pt idx="1">
                  <c:v>-5.1779657752814489E-3</c:v>
                </c:pt>
                <c:pt idx="2">
                  <c:v>-9.3443205527816049E-3</c:v>
                </c:pt>
                <c:pt idx="3">
                  <c:v>1.0390087956378599E-2</c:v>
                </c:pt>
                <c:pt idx="4">
                  <c:v>3.5213800932106486E-2</c:v>
                </c:pt>
                <c:pt idx="5">
                  <c:v>2.9232069522093704E-2</c:v>
                </c:pt>
                <c:pt idx="6">
                  <c:v>3.2286524280480726E-2</c:v>
                </c:pt>
                <c:pt idx="7">
                  <c:v>4.7874926509222579E-2</c:v>
                </c:pt>
                <c:pt idx="8">
                  <c:v>2.6749552878113113E-2</c:v>
                </c:pt>
                <c:pt idx="9">
                  <c:v>1.356808716133277E-3</c:v>
                </c:pt>
                <c:pt idx="10">
                  <c:v>2.2821566209285899E-2</c:v>
                </c:pt>
                <c:pt idx="11">
                  <c:v>3.8274796278841408E-2</c:v>
                </c:pt>
                <c:pt idx="12">
                  <c:v>2.832583466991484E-2</c:v>
                </c:pt>
                <c:pt idx="13">
                  <c:v>4.7349499245288994E-2</c:v>
                </c:pt>
                <c:pt idx="14">
                  <c:v>5.068083891039632E-2</c:v>
                </c:pt>
                <c:pt idx="15">
                  <c:v>4.8621280312901922E-2</c:v>
                </c:pt>
                <c:pt idx="16">
                  <c:v>3.7106937892755704E-3</c:v>
                </c:pt>
                <c:pt idx="17">
                  <c:v>6.1321649420106126E-3</c:v>
                </c:pt>
                <c:pt idx="18">
                  <c:v>-4.6332074391198179E-2</c:v>
                </c:pt>
                <c:pt idx="19">
                  <c:v>4.0798736649027764E-3</c:v>
                </c:pt>
                <c:pt idx="20">
                  <c:v>2.7764797536087963E-2</c:v>
                </c:pt>
                <c:pt idx="21">
                  <c:v>4.1766016992448952E-2</c:v>
                </c:pt>
                <c:pt idx="22">
                  <c:v>6.7285939261190045E-2</c:v>
                </c:pt>
                <c:pt idx="23">
                  <c:v>2.8284410943712861E-2</c:v>
                </c:pt>
                <c:pt idx="24">
                  <c:v>6.0186493975754887E-2</c:v>
                </c:pt>
                <c:pt idx="25">
                  <c:v>7.8366422654272905E-2</c:v>
                </c:pt>
                <c:pt idx="26">
                  <c:v>6.4567961436691287E-2</c:v>
                </c:pt>
                <c:pt idx="27">
                  <c:v>8.3810372355695092E-2</c:v>
                </c:pt>
                <c:pt idx="28">
                  <c:v>8.6728201490818599E-2</c:v>
                </c:pt>
                <c:pt idx="29">
                  <c:v>0.11558455054893747</c:v>
                </c:pt>
                <c:pt idx="30">
                  <c:v>0.12886485182297136</c:v>
                </c:pt>
                <c:pt idx="31">
                  <c:v>0.12866718070846245</c:v>
                </c:pt>
                <c:pt idx="32">
                  <c:v>6.6253979766326951E-2</c:v>
                </c:pt>
                <c:pt idx="33">
                  <c:v>-3.2336668791146155E-2</c:v>
                </c:pt>
                <c:pt idx="34">
                  <c:v>4.1883020850669452E-2</c:v>
                </c:pt>
                <c:pt idx="35">
                  <c:v>6.4087591559153237E-2</c:v>
                </c:pt>
                <c:pt idx="36">
                  <c:v>8.6348120634612127E-2</c:v>
                </c:pt>
                <c:pt idx="37">
                  <c:v>9.4022410962607925E-2</c:v>
                </c:pt>
                <c:pt idx="38">
                  <c:v>0.12823550187751295</c:v>
                </c:pt>
                <c:pt idx="39">
                  <c:v>0.11822549477734069</c:v>
                </c:pt>
                <c:pt idx="40">
                  <c:v>0.10169815475468146</c:v>
                </c:pt>
                <c:pt idx="41">
                  <c:v>0.18716983655069791</c:v>
                </c:pt>
                <c:pt idx="42">
                  <c:v>0.20332218284142126</c:v>
                </c:pt>
                <c:pt idx="43">
                  <c:v>0.22055081928136447</c:v>
                </c:pt>
                <c:pt idx="44">
                  <c:v>0.2422553983472665</c:v>
                </c:pt>
                <c:pt idx="45">
                  <c:v>0.29464914467272779</c:v>
                </c:pt>
                <c:pt idx="46">
                  <c:v>0.31824831416335408</c:v>
                </c:pt>
                <c:pt idx="47">
                  <c:v>0.31891182051462863</c:v>
                </c:pt>
                <c:pt idx="48">
                  <c:v>0.359137165585169</c:v>
                </c:pt>
                <c:pt idx="49">
                  <c:v>0.37084191179944037</c:v>
                </c:pt>
                <c:pt idx="50">
                  <c:v>0.39985087458567292</c:v>
                </c:pt>
                <c:pt idx="51">
                  <c:v>0.37262313202613706</c:v>
                </c:pt>
                <c:pt idx="52">
                  <c:v>0.41758822345266117</c:v>
                </c:pt>
                <c:pt idx="53">
                  <c:v>0.42679446491810169</c:v>
                </c:pt>
                <c:pt idx="54">
                  <c:v>0.45139797808612286</c:v>
                </c:pt>
                <c:pt idx="55">
                  <c:v>0.38703132142413377</c:v>
                </c:pt>
                <c:pt idx="56">
                  <c:v>0.36340962324030995</c:v>
                </c:pt>
                <c:pt idx="57">
                  <c:v>0.39676807727777874</c:v>
                </c:pt>
                <c:pt idx="58">
                  <c:v>0.36985064929874051</c:v>
                </c:pt>
                <c:pt idx="59">
                  <c:v>0.33672547624567378</c:v>
                </c:pt>
                <c:pt idx="60">
                  <c:v>0.27325124652712995</c:v>
                </c:pt>
                <c:pt idx="61">
                  <c:v>0.35794023791753565</c:v>
                </c:pt>
                <c:pt idx="62">
                  <c:v>0.33376767684842562</c:v>
                </c:pt>
                <c:pt idx="63">
                  <c:v>0.25350593703739033</c:v>
                </c:pt>
                <c:pt idx="64">
                  <c:v>0.28258539283137052</c:v>
                </c:pt>
                <c:pt idx="65">
                  <c:v>0.31504560606908533</c:v>
                </c:pt>
                <c:pt idx="66">
                  <c:v>0.27062338347542197</c:v>
                </c:pt>
                <c:pt idx="67">
                  <c:v>0.32164651317601567</c:v>
                </c:pt>
                <c:pt idx="68">
                  <c:v>0.31488863194873962</c:v>
                </c:pt>
                <c:pt idx="69">
                  <c:v>0.31717856460248162</c:v>
                </c:pt>
                <c:pt idx="70">
                  <c:v>0.31988491471436215</c:v>
                </c:pt>
                <c:pt idx="71">
                  <c:v>0.33670294755247604</c:v>
                </c:pt>
                <c:pt idx="72">
                  <c:v>0.35225137951909263</c:v>
                </c:pt>
                <c:pt idx="73">
                  <c:v>0.37879599396231056</c:v>
                </c:pt>
                <c:pt idx="74">
                  <c:v>0.36380496546932756</c:v>
                </c:pt>
                <c:pt idx="75">
                  <c:v>0.3425247979139886</c:v>
                </c:pt>
                <c:pt idx="76">
                  <c:v>0.31145264287006852</c:v>
                </c:pt>
                <c:pt idx="77">
                  <c:v>0.36661596499477145</c:v>
                </c:pt>
                <c:pt idx="78">
                  <c:v>0.40472506636880351</c:v>
                </c:pt>
                <c:pt idx="79">
                  <c:v>0.43205309794967112</c:v>
                </c:pt>
                <c:pt idx="80">
                  <c:v>0.46216814689870755</c:v>
                </c:pt>
                <c:pt idx="81">
                  <c:v>0.50081139632113736</c:v>
                </c:pt>
                <c:pt idx="82">
                  <c:v>0.48641774156391315</c:v>
                </c:pt>
                <c:pt idx="83">
                  <c:v>0.4955622108060696</c:v>
                </c:pt>
                <c:pt idx="84">
                  <c:v>0.53933110129699879</c:v>
                </c:pt>
                <c:pt idx="85">
                  <c:v>0.53961670698818298</c:v>
                </c:pt>
                <c:pt idx="86">
                  <c:v>0.54889416819340975</c:v>
                </c:pt>
                <c:pt idx="87">
                  <c:v>0.57458850615142332</c:v>
                </c:pt>
                <c:pt idx="88">
                  <c:v>0.58474458639136118</c:v>
                </c:pt>
                <c:pt idx="89">
                  <c:v>0.64567598070671783</c:v>
                </c:pt>
                <c:pt idx="90">
                  <c:v>0.63449012116803272</c:v>
                </c:pt>
                <c:pt idx="91">
                  <c:v>0.68090213608348082</c:v>
                </c:pt>
                <c:pt idx="92">
                  <c:v>0.66899608509450759</c:v>
                </c:pt>
                <c:pt idx="93">
                  <c:v>0.58832519514572035</c:v>
                </c:pt>
                <c:pt idx="94">
                  <c:v>0.54592764801169713</c:v>
                </c:pt>
                <c:pt idx="95">
                  <c:v>0.61332187034664365</c:v>
                </c:pt>
                <c:pt idx="96">
                  <c:v>0.62016623268651727</c:v>
                </c:pt>
                <c:pt idx="97">
                  <c:v>0.66239663145165384</c:v>
                </c:pt>
                <c:pt idx="98">
                  <c:v>0.66555518505141187</c:v>
                </c:pt>
                <c:pt idx="99">
                  <c:v>0.71202417471434631</c:v>
                </c:pt>
                <c:pt idx="100">
                  <c:v>0.75773522017921924</c:v>
                </c:pt>
                <c:pt idx="101">
                  <c:v>0.75597748495903994</c:v>
                </c:pt>
                <c:pt idx="102">
                  <c:v>0.76370378589285981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A1-45E9-B066-1071B7BE2442}"/>
            </c:ext>
          </c:extLst>
        </c:ser>
        <c:ser>
          <c:idx val="4"/>
          <c:order val="4"/>
          <c:tx>
            <c:strRef>
              <c:f>Growth!$V$1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Growth!$V$2:$V$108</c:f>
              <c:numCache>
                <c:formatCode>0.0%</c:formatCode>
                <c:ptCount val="107"/>
                <c:pt idx="0">
                  <c:v>0</c:v>
                </c:pt>
                <c:pt idx="1">
                  <c:v>-8.0935251798561654E-3</c:v>
                </c:pt>
                <c:pt idx="2">
                  <c:v>-6.2949640287770035E-3</c:v>
                </c:pt>
                <c:pt idx="3">
                  <c:v>2.4280575539568371E-2</c:v>
                </c:pt>
                <c:pt idx="4">
                  <c:v>5.7553956834532294E-2</c:v>
                </c:pt>
                <c:pt idx="5">
                  <c:v>5.3956834532374098E-2</c:v>
                </c:pt>
                <c:pt idx="6">
                  <c:v>5.3956834532374098E-2</c:v>
                </c:pt>
                <c:pt idx="7">
                  <c:v>6.2050359712230135E-2</c:v>
                </c:pt>
                <c:pt idx="8">
                  <c:v>3.9568345323740928E-2</c:v>
                </c:pt>
                <c:pt idx="9">
                  <c:v>3.5971223021581968E-3</c:v>
                </c:pt>
                <c:pt idx="10">
                  <c:v>2.967625899280573E-2</c:v>
                </c:pt>
                <c:pt idx="11">
                  <c:v>6.924460431654679E-2</c:v>
                </c:pt>
                <c:pt idx="12">
                  <c:v>5.4856115107913619E-2</c:v>
                </c:pt>
                <c:pt idx="13">
                  <c:v>9.5323741007194193E-2</c:v>
                </c:pt>
                <c:pt idx="14">
                  <c:v>0.11600719424460423</c:v>
                </c:pt>
                <c:pt idx="15">
                  <c:v>0.12499999999999992</c:v>
                </c:pt>
                <c:pt idx="16">
                  <c:v>7.8237410071942473E-2</c:v>
                </c:pt>
                <c:pt idx="17">
                  <c:v>0.10251798561151071</c:v>
                </c:pt>
                <c:pt idx="18">
                  <c:v>2.1582733812949562E-2</c:v>
                </c:pt>
                <c:pt idx="19">
                  <c:v>8.0035971223021501E-2</c:v>
                </c:pt>
                <c:pt idx="20">
                  <c:v>0.12949640287769776</c:v>
                </c:pt>
                <c:pt idx="21">
                  <c:v>0.15737410071942434</c:v>
                </c:pt>
                <c:pt idx="22">
                  <c:v>0.20323741007194251</c:v>
                </c:pt>
                <c:pt idx="23">
                  <c:v>0.16636690647482003</c:v>
                </c:pt>
                <c:pt idx="24">
                  <c:v>0.21043165467625891</c:v>
                </c:pt>
                <c:pt idx="25">
                  <c:v>0.24100719424460429</c:v>
                </c:pt>
                <c:pt idx="26">
                  <c:v>0.24640287769784164</c:v>
                </c:pt>
                <c:pt idx="27">
                  <c:v>0.2670863309352518</c:v>
                </c:pt>
                <c:pt idx="28">
                  <c:v>0.27158273381294967</c:v>
                </c:pt>
                <c:pt idx="29">
                  <c:v>0.30485611510791361</c:v>
                </c:pt>
                <c:pt idx="30">
                  <c:v>0.31205035971223022</c:v>
                </c:pt>
                <c:pt idx="31">
                  <c:v>0.31384892086330929</c:v>
                </c:pt>
                <c:pt idx="32">
                  <c:v>0.23021582733812956</c:v>
                </c:pt>
                <c:pt idx="33">
                  <c:v>0.10611510791366904</c:v>
                </c:pt>
                <c:pt idx="34">
                  <c:v>0.19964028776978418</c:v>
                </c:pt>
                <c:pt idx="35">
                  <c:v>0.24100719424460429</c:v>
                </c:pt>
                <c:pt idx="36">
                  <c:v>0.27517985611510798</c:v>
                </c:pt>
                <c:pt idx="37">
                  <c:v>0.27967625899280585</c:v>
                </c:pt>
                <c:pt idx="38">
                  <c:v>0.32464028776978426</c:v>
                </c:pt>
                <c:pt idx="39">
                  <c:v>0.32553956834532377</c:v>
                </c:pt>
                <c:pt idx="40">
                  <c:v>0.30215827338129503</c:v>
                </c:pt>
                <c:pt idx="41">
                  <c:v>0.39298561151079137</c:v>
                </c:pt>
                <c:pt idx="42">
                  <c:v>0.39658273381294973</c:v>
                </c:pt>
                <c:pt idx="43">
                  <c:v>0.36600719424460432</c:v>
                </c:pt>
                <c:pt idx="44">
                  <c:v>0.36870503597122289</c:v>
                </c:pt>
                <c:pt idx="45">
                  <c:v>0.48201438848920869</c:v>
                </c:pt>
                <c:pt idx="46">
                  <c:v>0.51798561151079148</c:v>
                </c:pt>
                <c:pt idx="47">
                  <c:v>0.51798561151079148</c:v>
                </c:pt>
                <c:pt idx="48">
                  <c:v>0.6025179856115106</c:v>
                </c:pt>
                <c:pt idx="49">
                  <c:v>0.67805755395683442</c:v>
                </c:pt>
                <c:pt idx="50">
                  <c:v>0.72571942446043169</c:v>
                </c:pt>
                <c:pt idx="51">
                  <c:v>0.65287769784172667</c:v>
                </c:pt>
                <c:pt idx="52">
                  <c:v>0.76618705035971224</c:v>
                </c:pt>
                <c:pt idx="53">
                  <c:v>0.82823741007194251</c:v>
                </c:pt>
                <c:pt idx="54">
                  <c:v>0.93255395683453235</c:v>
                </c:pt>
                <c:pt idx="55">
                  <c:v>0.78417266187050361</c:v>
                </c:pt>
                <c:pt idx="56">
                  <c:v>0.70773381294964033</c:v>
                </c:pt>
                <c:pt idx="57">
                  <c:v>0.77517985611510787</c:v>
                </c:pt>
                <c:pt idx="58">
                  <c:v>0.7571942446043165</c:v>
                </c:pt>
                <c:pt idx="59">
                  <c:v>0.68525179856115104</c:v>
                </c:pt>
                <c:pt idx="60">
                  <c:v>0.61330935251798557</c:v>
                </c:pt>
                <c:pt idx="61">
                  <c:v>0.80215827338129497</c:v>
                </c:pt>
                <c:pt idx="62">
                  <c:v>0.74730215827338131</c:v>
                </c:pt>
                <c:pt idx="63">
                  <c:v>0.6564748201438847</c:v>
                </c:pt>
                <c:pt idx="64">
                  <c:v>0.74100719424460426</c:v>
                </c:pt>
                <c:pt idx="65">
                  <c:v>0.79586330935251781</c:v>
                </c:pt>
                <c:pt idx="66">
                  <c:v>0.65737410071942448</c:v>
                </c:pt>
                <c:pt idx="67">
                  <c:v>0.72032374100719432</c:v>
                </c:pt>
                <c:pt idx="68">
                  <c:v>0.71402877697841716</c:v>
                </c:pt>
                <c:pt idx="69">
                  <c:v>0.73920863309352514</c:v>
                </c:pt>
                <c:pt idx="70">
                  <c:v>0.7571942446043165</c:v>
                </c:pt>
                <c:pt idx="71">
                  <c:v>0.76169064748201443</c:v>
                </c:pt>
                <c:pt idx="72">
                  <c:v>0.81834532374100699</c:v>
                </c:pt>
                <c:pt idx="73">
                  <c:v>0.82464028776978415</c:v>
                </c:pt>
                <c:pt idx="74">
                  <c:v>0.80305755395683454</c:v>
                </c:pt>
                <c:pt idx="75">
                  <c:v>0.75899280575539563</c:v>
                </c:pt>
                <c:pt idx="76">
                  <c:v>0.73830935251798568</c:v>
                </c:pt>
                <c:pt idx="77">
                  <c:v>0.85611510791366907</c:v>
                </c:pt>
                <c:pt idx="78">
                  <c:v>0.92715827338129497</c:v>
                </c:pt>
                <c:pt idx="79">
                  <c:v>0.98651079136690645</c:v>
                </c:pt>
                <c:pt idx="80">
                  <c:v>1.071043165467626</c:v>
                </c:pt>
                <c:pt idx="81">
                  <c:v>1.1034172661870503</c:v>
                </c:pt>
                <c:pt idx="82">
                  <c:v>1.0422661870503596</c:v>
                </c:pt>
                <c:pt idx="83">
                  <c:v>1.0953237410071941</c:v>
                </c:pt>
                <c:pt idx="84">
                  <c:v>1.1276978417266186</c:v>
                </c:pt>
                <c:pt idx="85">
                  <c:v>1.1303956834532374</c:v>
                </c:pt>
                <c:pt idx="86">
                  <c:v>1.1483812949640289</c:v>
                </c:pt>
                <c:pt idx="87">
                  <c:v>1.1555755395683454</c:v>
                </c:pt>
                <c:pt idx="88">
                  <c:v>1.125</c:v>
                </c:pt>
                <c:pt idx="89">
                  <c:v>1.2742805755395683</c:v>
                </c:pt>
                <c:pt idx="90">
                  <c:v>1.2437050359712232</c:v>
                </c:pt>
                <c:pt idx="91">
                  <c:v>1.3264388489208632</c:v>
                </c:pt>
                <c:pt idx="92">
                  <c:v>1.303956834532374</c:v>
                </c:pt>
                <c:pt idx="93">
                  <c:v>1.1178057553956835</c:v>
                </c:pt>
                <c:pt idx="94">
                  <c:v>1.0386690647482013</c:v>
                </c:pt>
                <c:pt idx="95">
                  <c:v>1.1663669064748201</c:v>
                </c:pt>
                <c:pt idx="96">
                  <c:v>1.1474820143884892</c:v>
                </c:pt>
                <c:pt idx="97">
                  <c:v>1.2158273381294962</c:v>
                </c:pt>
                <c:pt idx="98">
                  <c:v>1.218525179856115</c:v>
                </c:pt>
                <c:pt idx="99">
                  <c:v>1.2401079136690645</c:v>
                </c:pt>
                <c:pt idx="100">
                  <c:v>1.2769784172661871</c:v>
                </c:pt>
                <c:pt idx="101">
                  <c:v>1.2643884892086332</c:v>
                </c:pt>
                <c:pt idx="102">
                  <c:v>1.2401079136690645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A1-45E9-B066-1071B7BE2442}"/>
            </c:ext>
          </c:extLst>
        </c:ser>
        <c:ser>
          <c:idx val="5"/>
          <c:order val="5"/>
          <c:tx>
            <c:strRef>
              <c:f>Growth!$W$1</c:f>
              <c:strCache>
                <c:ptCount val="1"/>
                <c:pt idx="0">
                  <c:v>Aviva Cantor Fitzgerald Multi Asset 70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Growth!$Q$2:$Q$108</c:f>
              <c:numCache>
                <c:formatCode>m/d/yyyy</c:formatCode>
                <c:ptCount val="107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Growth!$W$2:$W$108</c:f>
              <c:numCache>
                <c:formatCode>0.0%</c:formatCode>
                <c:ptCount val="107"/>
                <c:pt idx="0">
                  <c:v>0</c:v>
                </c:pt>
                <c:pt idx="1">
                  <c:v>-8.8486469801420144E-3</c:v>
                </c:pt>
                <c:pt idx="2">
                  <c:v>-1.6153925300956818E-2</c:v>
                </c:pt>
                <c:pt idx="3">
                  <c:v>1.74915114723737E-2</c:v>
                </c:pt>
                <c:pt idx="4">
                  <c:v>4.8050210927050155E-2</c:v>
                </c:pt>
                <c:pt idx="5">
                  <c:v>3.42627842370615E-2</c:v>
                </c:pt>
                <c:pt idx="6">
                  <c:v>4.342010494906888E-2</c:v>
                </c:pt>
                <c:pt idx="7">
                  <c:v>4.3625887436979094E-2</c:v>
                </c:pt>
                <c:pt idx="8">
                  <c:v>2.9838460746990432E-2</c:v>
                </c:pt>
                <c:pt idx="9">
                  <c:v>-1.3375861714167657E-3</c:v>
                </c:pt>
                <c:pt idx="10">
                  <c:v>3.4365675481016544E-2</c:v>
                </c:pt>
                <c:pt idx="11">
                  <c:v>6.0294268957711721E-2</c:v>
                </c:pt>
                <c:pt idx="12">
                  <c:v>4.3214322461158555E-2</c:v>
                </c:pt>
                <c:pt idx="13">
                  <c:v>6.0808725177487422E-2</c:v>
                </c:pt>
                <c:pt idx="14">
                  <c:v>5.5355489247865076E-2</c:v>
                </c:pt>
                <c:pt idx="15">
                  <c:v>6.6570634838975129E-2</c:v>
                </c:pt>
                <c:pt idx="16">
                  <c:v>7.4081695647700849E-3</c:v>
                </c:pt>
                <c:pt idx="17">
                  <c:v>-2.0578248791020866E-4</c:v>
                </c:pt>
                <c:pt idx="18">
                  <c:v>-5.8236444078608937E-2</c:v>
                </c:pt>
                <c:pt idx="19">
                  <c:v>-3.0867373186541825E-3</c:v>
                </c:pt>
                <c:pt idx="20">
                  <c:v>2.0133758617141666E-2</c:v>
                </c:pt>
                <c:pt idx="21">
                  <c:v>4.3805947113900658E-2</c:v>
                </c:pt>
                <c:pt idx="22">
                  <c:v>7.5351373598106841E-2</c:v>
                </c:pt>
                <c:pt idx="23">
                  <c:v>5.0501080358061522E-2</c:v>
                </c:pt>
                <c:pt idx="24">
                  <c:v>7.6166272250231454E-2</c:v>
                </c:pt>
                <c:pt idx="25">
                  <c:v>9.124909970161546E-2</c:v>
                </c:pt>
                <c:pt idx="26">
                  <c:v>9.5942998250848816E-2</c:v>
                </c:pt>
                <c:pt idx="27">
                  <c:v>0.10853585759851836</c:v>
                </c:pt>
                <c:pt idx="28">
                  <c:v>9.8820866344274089E-2</c:v>
                </c:pt>
                <c:pt idx="29">
                  <c:v>0.11892067085091065</c:v>
                </c:pt>
                <c:pt idx="30">
                  <c:v>0.12114929519497891</c:v>
                </c:pt>
                <c:pt idx="31">
                  <c:v>0.14625887436979113</c:v>
                </c:pt>
                <c:pt idx="32">
                  <c:v>0.1094958329046198</c:v>
                </c:pt>
                <c:pt idx="33">
                  <c:v>5.8493672188497372E-3</c:v>
                </c:pt>
                <c:pt idx="34">
                  <c:v>0.11289433069245818</c:v>
                </c:pt>
                <c:pt idx="35">
                  <c:v>0.15912027986418356</c:v>
                </c:pt>
                <c:pt idx="36">
                  <c:v>0.18677538841444585</c:v>
                </c:pt>
                <c:pt idx="37">
                  <c:v>0.21676509929005053</c:v>
                </c:pt>
                <c:pt idx="38">
                  <c:v>0.2526484206194054</c:v>
                </c:pt>
                <c:pt idx="39">
                  <c:v>0.24307439036937961</c:v>
                </c:pt>
                <c:pt idx="40">
                  <c:v>0.22742051651404474</c:v>
                </c:pt>
                <c:pt idx="41">
                  <c:v>0.32688548204547785</c:v>
                </c:pt>
                <c:pt idx="42">
                  <c:v>0.36413211235723836</c:v>
                </c:pt>
                <c:pt idx="43">
                  <c:v>0.36022224508694312</c:v>
                </c:pt>
                <c:pt idx="44">
                  <c:v>0.41249099701615394</c:v>
                </c:pt>
                <c:pt idx="45">
                  <c:v>0.45560242823335745</c:v>
                </c:pt>
                <c:pt idx="46">
                  <c:v>0.48029632678259088</c:v>
                </c:pt>
                <c:pt idx="47">
                  <c:v>0.47340261343759649</c:v>
                </c:pt>
                <c:pt idx="48">
                  <c:v>0.53832698837328941</c:v>
                </c:pt>
                <c:pt idx="49">
                  <c:v>0.55972836711595852</c:v>
                </c:pt>
                <c:pt idx="50">
                  <c:v>0.58473093939705745</c:v>
                </c:pt>
                <c:pt idx="51">
                  <c:v>0.5439860067908221</c:v>
                </c:pt>
                <c:pt idx="52">
                  <c:v>0.6223891346846383</c:v>
                </c:pt>
                <c:pt idx="53">
                  <c:v>0.63689680008231309</c:v>
                </c:pt>
                <c:pt idx="54">
                  <c:v>0.65860685255684748</c:v>
                </c:pt>
                <c:pt idx="55">
                  <c:v>0.53770964090955864</c:v>
                </c:pt>
                <c:pt idx="56">
                  <c:v>0.48564667146825818</c:v>
                </c:pt>
                <c:pt idx="57">
                  <c:v>0.54172239942380918</c:v>
                </c:pt>
                <c:pt idx="58">
                  <c:v>0.40179030764481954</c:v>
                </c:pt>
                <c:pt idx="59">
                  <c:v>0.36989402201872634</c:v>
                </c:pt>
                <c:pt idx="60">
                  <c:v>0.25198065644613643</c:v>
                </c:pt>
                <c:pt idx="61">
                  <c:v>0.38265253626916346</c:v>
                </c:pt>
                <c:pt idx="62">
                  <c:v>0.32873752443667059</c:v>
                </c:pt>
                <c:pt idx="63">
                  <c:v>0.23006482148369176</c:v>
                </c:pt>
                <c:pt idx="64">
                  <c:v>0.27338203518880538</c:v>
                </c:pt>
                <c:pt idx="65">
                  <c:v>0.35044757691120487</c:v>
                </c:pt>
                <c:pt idx="66">
                  <c:v>0.27194155777343354</c:v>
                </c:pt>
                <c:pt idx="67">
                  <c:v>0.3849161436361766</c:v>
                </c:pt>
                <c:pt idx="68">
                  <c:v>0.37884556024282329</c:v>
                </c:pt>
                <c:pt idx="69">
                  <c:v>0.41434303940734635</c:v>
                </c:pt>
                <c:pt idx="70">
                  <c:v>0.4168124292622698</c:v>
                </c:pt>
                <c:pt idx="71">
                  <c:v>0.43924272044449014</c:v>
                </c:pt>
                <c:pt idx="72">
                  <c:v>0.45766025311246022</c:v>
                </c:pt>
                <c:pt idx="73">
                  <c:v>0.45354460335425462</c:v>
                </c:pt>
                <c:pt idx="74">
                  <c:v>0.45117810474328646</c:v>
                </c:pt>
                <c:pt idx="75">
                  <c:v>0.44078608910381722</c:v>
                </c:pt>
                <c:pt idx="76">
                  <c:v>0.41660664677435949</c:v>
                </c:pt>
                <c:pt idx="77">
                  <c:v>0.5101347875295813</c:v>
                </c:pt>
                <c:pt idx="78">
                  <c:v>0.57660253112460125</c:v>
                </c:pt>
                <c:pt idx="79">
                  <c:v>0.6187879411462085</c:v>
                </c:pt>
                <c:pt idx="80">
                  <c:v>0.68288918613026028</c:v>
                </c:pt>
                <c:pt idx="81">
                  <c:v>0.74256610762424113</c:v>
                </c:pt>
                <c:pt idx="82">
                  <c:v>0.70202695750591637</c:v>
                </c:pt>
                <c:pt idx="83">
                  <c:v>0.76581952875810277</c:v>
                </c:pt>
                <c:pt idx="84">
                  <c:v>0.8107830023664987</c:v>
                </c:pt>
                <c:pt idx="85">
                  <c:v>0.83516822718386663</c:v>
                </c:pt>
                <c:pt idx="86">
                  <c:v>0.8339335322564051</c:v>
                </c:pt>
                <c:pt idx="87">
                  <c:v>0.87118016256816544</c:v>
                </c:pt>
                <c:pt idx="88">
                  <c:v>0.88476180677024385</c:v>
                </c:pt>
                <c:pt idx="89">
                  <c:v>0.98219981479576091</c:v>
                </c:pt>
                <c:pt idx="90">
                  <c:v>0.97088177796069564</c:v>
                </c:pt>
                <c:pt idx="91">
                  <c:v>1.0388928902150427</c:v>
                </c:pt>
                <c:pt idx="92">
                  <c:v>0.99516411153410844</c:v>
                </c:pt>
                <c:pt idx="93">
                  <c:v>0.8343450972322255</c:v>
                </c:pt>
                <c:pt idx="94">
                  <c:v>0.81510443461261439</c:v>
                </c:pt>
                <c:pt idx="95">
                  <c:v>0.96872106183763773</c:v>
                </c:pt>
                <c:pt idx="96">
                  <c:v>1.0607058339335325</c:v>
                </c:pt>
                <c:pt idx="97">
                  <c:v>1.1255273176252703</c:v>
                </c:pt>
                <c:pt idx="98">
                  <c:v>1.1025825702232739</c:v>
                </c:pt>
                <c:pt idx="99">
                  <c:v>1.1605103405700177</c:v>
                </c:pt>
                <c:pt idx="100">
                  <c:v>1.2471447679802448</c:v>
                </c:pt>
                <c:pt idx="101">
                  <c:v>1.2264636279452619</c:v>
                </c:pt>
                <c:pt idx="102">
                  <c:v>1.2164831772816131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A1-45E9-B066-1071B7BE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5870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4.1147686308456062E-2"/>
          <c:y val="2.2544949072532152E-2"/>
          <c:w val="0.92259254312806716"/>
          <c:h val="0.114249644519793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Growth!$BB$1</c:f>
              <c:strCache>
                <c:ptCount val="1"/>
                <c:pt idx="0">
                  <c:v>Zurich Life Prisma 5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Growth!$BB$2:$BB$8</c15:sqref>
                  </c15:fullRef>
                </c:ext>
              </c:extLst>
              <c:f>Growth!$BB$2:$BB$8</c:f>
              <c:numCache>
                <c:formatCode>0.0%</c:formatCode>
                <c:ptCount val="7"/>
                <c:pt idx="0">
                  <c:v>-6.1495457721872697E-2</c:v>
                </c:pt>
                <c:pt idx="1">
                  <c:v>0.26507818317200293</c:v>
                </c:pt>
                <c:pt idx="2">
                  <c:v>0.1088875809299588</c:v>
                </c:pt>
                <c:pt idx="3">
                  <c:v>0.23938428874734605</c:v>
                </c:pt>
                <c:pt idx="4">
                  <c:v>-0.16745182012847964</c:v>
                </c:pt>
                <c:pt idx="5">
                  <c:v>0.18312757201646088</c:v>
                </c:pt>
                <c:pt idx="6">
                  <c:v>0.22565217391304337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D-4C48-B351-30BF9E777653}"/>
            </c:ext>
          </c:extLst>
        </c:ser>
        <c:ser>
          <c:idx val="1"/>
          <c:order val="1"/>
          <c:tx>
            <c:strRef>
              <c:f>Growth!$BC$1</c:f>
              <c:strCache>
                <c:ptCount val="1"/>
                <c:pt idx="0">
                  <c:v>Aviva Fixed 80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Growth!$BC$2:$BC$9</c15:sqref>
                  </c15:fullRef>
                </c:ext>
              </c:extLst>
              <c:f>Growth!$BC$2:$BC$8</c:f>
              <c:numCache>
                <c:formatCode>0.0%</c:formatCode>
                <c:ptCount val="7"/>
                <c:pt idx="0">
                  <c:v>-3.3587652507556236E-2</c:v>
                </c:pt>
                <c:pt idx="1">
                  <c:v>0.24742972745551153</c:v>
                </c:pt>
                <c:pt idx="2">
                  <c:v>6.6696363919961282E-2</c:v>
                </c:pt>
                <c:pt idx="3">
                  <c:v>0.23753339896806849</c:v>
                </c:pt>
                <c:pt idx="4">
                  <c:v>-0.12407493698464152</c:v>
                </c:pt>
                <c:pt idx="5">
                  <c:v>0.15815900314833004</c:v>
                </c:pt>
                <c:pt idx="6">
                  <c:v>0.20895827634781383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D-4C48-B351-30BF9E777653}"/>
            </c:ext>
          </c:extLst>
        </c:ser>
        <c:ser>
          <c:idx val="2"/>
          <c:order val="2"/>
          <c:tx>
            <c:strRef>
              <c:f>Growth!$BD$1</c:f>
              <c:strCache>
                <c:ptCount val="1"/>
                <c:pt idx="0">
                  <c:v>Irish Life Multi Asset Portfolio 5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Growth!$BD$2:$BD$9</c15:sqref>
                  </c15:fullRef>
                </c:ext>
              </c:extLst>
              <c:f>Growth!$BD$2:$BD$8</c:f>
              <c:numCache>
                <c:formatCode>0.0%</c:formatCode>
                <c:ptCount val="7"/>
                <c:pt idx="0">
                  <c:v>-5.379959650302623E-2</c:v>
                </c:pt>
                <c:pt idx="1">
                  <c:v>0.14427860696517422</c:v>
                </c:pt>
                <c:pt idx="2">
                  <c:v>6.2111801242232493E-4</c:v>
                </c:pt>
                <c:pt idx="3">
                  <c:v>0.17380509000620734</c:v>
                </c:pt>
                <c:pt idx="4">
                  <c:v>-0.1300898995240613</c:v>
                </c:pt>
                <c:pt idx="5">
                  <c:v>0.11185410334346509</c:v>
                </c:pt>
                <c:pt idx="6">
                  <c:v>0.16839803171131756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D-4C48-B351-30BF9E777653}"/>
            </c:ext>
          </c:extLst>
        </c:ser>
        <c:ser>
          <c:idx val="3"/>
          <c:order val="3"/>
          <c:tx>
            <c:strRef>
              <c:f>Growth!$BE$1</c:f>
              <c:strCache>
                <c:ptCount val="1"/>
                <c:pt idx="0">
                  <c:v>Davy Long Term Growth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Growth!$BE$2:$BE$9</c15:sqref>
                  </c15:fullRef>
                </c:ext>
              </c:extLst>
              <c:f>Growth!$BE$2:$BE$8</c:f>
              <c:numCache>
                <c:formatCode>0.0%</c:formatCode>
                <c:ptCount val="7"/>
                <c:pt idx="0">
                  <c:v>-7.6159667710936407E-2</c:v>
                </c:pt>
                <c:pt idx="1">
                  <c:v>0.18370852317626962</c:v>
                </c:pt>
                <c:pt idx="2">
                  <c:v>6.5957701578015199E-2</c:v>
                </c:pt>
                <c:pt idx="3">
                  <c:v>0.20615908090293558</c:v>
                </c:pt>
                <c:pt idx="4">
                  <c:v>-0.12455205074012728</c:v>
                </c:pt>
                <c:pt idx="5">
                  <c:v>0.10554007161947962</c:v>
                </c:pt>
                <c:pt idx="6">
                  <c:v>0.16356585377462435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D-4C48-B351-30BF9E777653}"/>
            </c:ext>
          </c:extLst>
        </c:ser>
        <c:ser>
          <c:idx val="4"/>
          <c:order val="4"/>
          <c:tx>
            <c:strRef>
              <c:f>Growth!$BF$1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Growth!$BF$2:$BF$9</c15:sqref>
                  </c15:fullRef>
                </c:ext>
              </c:extLst>
              <c:f>Growth!$BF$2:$BF$8</c:f>
              <c:numCache>
                <c:formatCode>0.0%</c:formatCode>
                <c:ptCount val="7"/>
                <c:pt idx="0">
                  <c:v>-3.0716723549488126E-2</c:v>
                </c:pt>
                <c:pt idx="1">
                  <c:v>0.28433098591549305</c:v>
                </c:pt>
                <c:pt idx="2">
                  <c:v>6.4427690198766319E-2</c:v>
                </c:pt>
                <c:pt idx="3">
                  <c:v>0.38377334191886664</c:v>
                </c:pt>
                <c:pt idx="4">
                  <c:v>-0.14239181014425312</c:v>
                </c:pt>
                <c:pt idx="5">
                  <c:v>0.16277807921866522</c:v>
                </c:pt>
                <c:pt idx="6">
                  <c:v>0.16425571628558089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D-4C48-B351-30BF9E777653}"/>
            </c:ext>
          </c:extLst>
        </c:ser>
        <c:ser>
          <c:idx val="5"/>
          <c:order val="5"/>
          <c:tx>
            <c:strRef>
              <c:f>Growth!$BG$1</c:f>
              <c:strCache>
                <c:ptCount val="1"/>
                <c:pt idx="0">
                  <c:v>Aviva Cantor Fitzgerald Multi Asset 70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Growth!$BA$2:$BA$8</c15:sqref>
                  </c15:fullRef>
                </c:ext>
              </c:extLst>
              <c:f>Growth!$BA$2:$BA$8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Growth!$BG$2:$BG$8</c15:sqref>
                  </c15:fullRef>
                </c:ext>
              </c:extLst>
              <c:f>Growth!$BG$2:$BG$8</c:f>
              <c:numCache>
                <c:formatCode>0.0%</c:formatCode>
                <c:ptCount val="7"/>
                <c:pt idx="0">
                  <c:v>-9.7426289320579895E-2</c:v>
                </c:pt>
                <c:pt idx="1">
                  <c:v>0.19047853162897416</c:v>
                </c:pt>
                <c:pt idx="2">
                  <c:v>0.21672654855480453</c:v>
                </c:pt>
                <c:pt idx="3">
                  <c:v>0.21586966359933629</c:v>
                </c:pt>
                <c:pt idx="4">
                  <c:v>-0.23312655086848633</c:v>
                </c:pt>
                <c:pt idx="5">
                  <c:v>0.23952434881087195</c:v>
                </c:pt>
                <c:pt idx="6">
                  <c:v>0.25008157671474257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D-4C48-B351-30BF9E77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664224"/>
        <c:axId val="1358674784"/>
      </c:barChart>
      <c:catAx>
        <c:axId val="13586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serat"/>
                <a:ea typeface="+mn-ea"/>
                <a:cs typeface="+mn-cs"/>
              </a:defRPr>
            </a:pPr>
            <a:endParaRPr lang="en-US"/>
          </a:p>
        </c:txPr>
        <c:crossAx val="1358674784"/>
        <c:crosses val="autoZero"/>
        <c:auto val="1"/>
        <c:lblAlgn val="ctr"/>
        <c:lblOffset val="100"/>
        <c:noMultiLvlLbl val="0"/>
      </c:catAx>
      <c:valAx>
        <c:axId val="1358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66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295597556295667E-2"/>
          <c:y val="0.17967234095585172"/>
          <c:w val="0.90401230376236996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'Growth Rolling'!$Q$1</c:f>
              <c:strCache>
                <c:ptCount val="1"/>
                <c:pt idx="0">
                  <c:v>Zurich Life Prisma 5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Rolling'!$Q$2:$Q$78</c:f>
              <c:numCache>
                <c:formatCode>0.0%</c:formatCode>
                <c:ptCount val="77"/>
                <c:pt idx="0">
                  <c:v>0.15029761904761896</c:v>
                </c:pt>
                <c:pt idx="1">
                  <c:v>0.17633928571428562</c:v>
                </c:pt>
                <c:pt idx="2">
                  <c:v>0.17300521998508589</c:v>
                </c:pt>
                <c:pt idx="3">
                  <c:v>0.17797228300510581</c:v>
                </c:pt>
                <c:pt idx="4">
                  <c:v>0.14164904862579278</c:v>
                </c:pt>
                <c:pt idx="5">
                  <c:v>0.18316831683168319</c:v>
                </c:pt>
                <c:pt idx="6">
                  <c:v>0.18728162124388548</c:v>
                </c:pt>
                <c:pt idx="7">
                  <c:v>0.18005540166204986</c:v>
                </c:pt>
                <c:pt idx="8">
                  <c:v>0.10948396094839601</c:v>
                </c:pt>
                <c:pt idx="9">
                  <c:v>1.4471780028943561E-2</c:v>
                </c:pt>
                <c:pt idx="10">
                  <c:v>9.1292134831460675E-2</c:v>
                </c:pt>
                <c:pt idx="11">
                  <c:v>0.10108548168249665</c:v>
                </c:pt>
                <c:pt idx="12">
                  <c:v>0.14758620689655177</c:v>
                </c:pt>
                <c:pt idx="13">
                  <c:v>0.13500678426051563</c:v>
                </c:pt>
                <c:pt idx="14">
                  <c:v>0.18800539083557954</c:v>
                </c:pt>
                <c:pt idx="15">
                  <c:v>0.16476892163429332</c:v>
                </c:pt>
                <c:pt idx="16">
                  <c:v>0.18575418994413426</c:v>
                </c:pt>
                <c:pt idx="17">
                  <c:v>0.2821403752605976</c:v>
                </c:pt>
                <c:pt idx="18">
                  <c:v>0.40282948622486964</c:v>
                </c:pt>
                <c:pt idx="19">
                  <c:v>0.29108635097493046</c:v>
                </c:pt>
                <c:pt idx="20">
                  <c:v>0.28918918918918929</c:v>
                </c:pt>
                <c:pt idx="21">
                  <c:v>0.30789473684210533</c:v>
                </c:pt>
                <c:pt idx="22">
                  <c:v>0.31578947368421045</c:v>
                </c:pt>
                <c:pt idx="23">
                  <c:v>0.37324414715719073</c:v>
                </c:pt>
                <c:pt idx="24">
                  <c:v>0.37710219922380345</c:v>
                </c:pt>
                <c:pt idx="25">
                  <c:v>0.37444655281467437</c:v>
                </c:pt>
                <c:pt idx="26">
                  <c:v>0.421487603305785</c:v>
                </c:pt>
                <c:pt idx="27">
                  <c:v>0.34489164086687302</c:v>
                </c:pt>
                <c:pt idx="28">
                  <c:v>0.41172839506172831</c:v>
                </c:pt>
                <c:pt idx="29">
                  <c:v>0.35624626419605493</c:v>
                </c:pt>
                <c:pt idx="30">
                  <c:v>0.37433784579164209</c:v>
                </c:pt>
                <c:pt idx="31">
                  <c:v>0.30692488262910789</c:v>
                </c:pt>
                <c:pt idx="32">
                  <c:v>0.3544940289126336</c:v>
                </c:pt>
                <c:pt idx="33">
                  <c:v>0.57774607703281033</c:v>
                </c:pt>
                <c:pt idx="34">
                  <c:v>0.36808236808236799</c:v>
                </c:pt>
                <c:pt idx="35">
                  <c:v>0.29205175600739358</c:v>
                </c:pt>
                <c:pt idx="36">
                  <c:v>0.17668269230769235</c:v>
                </c:pt>
                <c:pt idx="37">
                  <c:v>0.27495517035265987</c:v>
                </c:pt>
                <c:pt idx="38">
                  <c:v>0.16449234259784457</c:v>
                </c:pt>
                <c:pt idx="39">
                  <c:v>9.9482461184588741E-2</c:v>
                </c:pt>
                <c:pt idx="40">
                  <c:v>0.17255594817432263</c:v>
                </c:pt>
                <c:pt idx="41">
                  <c:v>0.11598915989159894</c:v>
                </c:pt>
                <c:pt idx="42">
                  <c:v>3.1847133757961783E-2</c:v>
                </c:pt>
                <c:pt idx="43">
                  <c:v>9.8705501618122887E-2</c:v>
                </c:pt>
                <c:pt idx="44">
                  <c:v>5.7651991614255764E-2</c:v>
                </c:pt>
                <c:pt idx="45">
                  <c:v>2.4647887323943546E-2</c:v>
                </c:pt>
                <c:pt idx="46">
                  <c:v>-1.463414634146397E-3</c:v>
                </c:pt>
                <c:pt idx="47">
                  <c:v>1.7535314174378928E-2</c:v>
                </c:pt>
                <c:pt idx="48">
                  <c:v>1.4091122592766557E-2</c:v>
                </c:pt>
                <c:pt idx="49">
                  <c:v>1.5646571560055118E-2</c:v>
                </c:pt>
                <c:pt idx="50">
                  <c:v>-1.6100178890876539E-2</c:v>
                </c:pt>
                <c:pt idx="51">
                  <c:v>-9.2081031307550652E-3</c:v>
                </c:pt>
                <c:pt idx="52">
                  <c:v>-7.6082203760384687E-2</c:v>
                </c:pt>
                <c:pt idx="53">
                  <c:v>-1.7628911414720141E-2</c:v>
                </c:pt>
                <c:pt idx="54">
                  <c:v>-1.4989293361884369E-2</c:v>
                </c:pt>
                <c:pt idx="55">
                  <c:v>5.7027391109115484E-2</c:v>
                </c:pt>
                <c:pt idx="56">
                  <c:v>0.13549883990719253</c:v>
                </c:pt>
                <c:pt idx="57">
                  <c:v>0.14692585895117541</c:v>
                </c:pt>
                <c:pt idx="58">
                  <c:v>0.17638758231420509</c:v>
                </c:pt>
                <c:pt idx="59">
                  <c:v>0.21983786361468777</c:v>
                </c:pt>
                <c:pt idx="60">
                  <c:v>0.34014300306435119</c:v>
                </c:pt>
                <c:pt idx="61">
                  <c:v>0.23159868729488972</c:v>
                </c:pt>
                <c:pt idx="62">
                  <c:v>0.28933268387725269</c:v>
                </c:pt>
                <c:pt idx="63">
                  <c:v>0.40219665271966548</c:v>
                </c:pt>
                <c:pt idx="64">
                  <c:v>0.34706177800100452</c:v>
                </c:pt>
                <c:pt idx="65">
                  <c:v>0.38173870811073335</c:v>
                </c:pt>
                <c:pt idx="66">
                  <c:v>0.45010288065843607</c:v>
                </c:pt>
                <c:pt idx="67">
                  <c:v>0.42857142857142866</c:v>
                </c:pt>
                <c:pt idx="68">
                  <c:v>0.42269573835480678</c:v>
                </c:pt>
                <c:pt idx="69">
                  <c:v>0.31173294059891998</c:v>
                </c:pt>
                <c:pt idx="70">
                  <c:v>0.26526624328285303</c:v>
                </c:pt>
                <c:pt idx="71">
                  <c:v>0.29727142173288651</c:v>
                </c:pt>
                <c:pt idx="72">
                  <c:v>0.27142195460861507</c:v>
                </c:pt>
                <c:pt idx="73">
                  <c:v>0.28183053919347528</c:v>
                </c:pt>
                <c:pt idx="74">
                  <c:v>0.2822727272727274</c:v>
                </c:pt>
                <c:pt idx="75">
                  <c:v>0.36013011152416358</c:v>
                </c:pt>
                <c:pt idx="76">
                  <c:v>0.43965925224798852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E-467F-B364-0C061F66543E}"/>
            </c:ext>
          </c:extLst>
        </c:ser>
        <c:ser>
          <c:idx val="1"/>
          <c:order val="1"/>
          <c:tx>
            <c:strRef>
              <c:f>'Growth Rolling'!$R$1</c:f>
              <c:strCache>
                <c:ptCount val="1"/>
                <c:pt idx="0">
                  <c:v>Aviva Fixed 80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Rolling'!$R$2:$R$78</c:f>
              <c:numCache>
                <c:formatCode>0.0%</c:formatCode>
                <c:ptCount val="77"/>
                <c:pt idx="0">
                  <c:v>0.15517276145477008</c:v>
                </c:pt>
                <c:pt idx="1">
                  <c:v>0.19080748744207449</c:v>
                </c:pt>
                <c:pt idx="2">
                  <c:v>0.19153790445844682</c:v>
                </c:pt>
                <c:pt idx="3">
                  <c:v>0.19450143811155468</c:v>
                </c:pt>
                <c:pt idx="4">
                  <c:v>0.16340855025443898</c:v>
                </c:pt>
                <c:pt idx="5">
                  <c:v>0.20151096297392063</c:v>
                </c:pt>
                <c:pt idx="6">
                  <c:v>0.20553149124214024</c:v>
                </c:pt>
                <c:pt idx="7">
                  <c:v>0.20387716952166235</c:v>
                </c:pt>
                <c:pt idx="8">
                  <c:v>0.15265526897281054</c:v>
                </c:pt>
                <c:pt idx="9">
                  <c:v>5.4503135978601895E-2</c:v>
                </c:pt>
                <c:pt idx="10">
                  <c:v>0.1262861422566286</c:v>
                </c:pt>
                <c:pt idx="11">
                  <c:v>0.11863427972885678</c:v>
                </c:pt>
                <c:pt idx="12">
                  <c:v>0.13571002431402843</c:v>
                </c:pt>
                <c:pt idx="13">
                  <c:v>0.10839395079699767</c:v>
                </c:pt>
                <c:pt idx="14">
                  <c:v>0.13838019595963444</c:v>
                </c:pt>
                <c:pt idx="15">
                  <c:v>0.12018770357703198</c:v>
                </c:pt>
                <c:pt idx="16">
                  <c:v>0.14543977100121486</c:v>
                </c:pt>
                <c:pt idx="17">
                  <c:v>0.22351253212517716</c:v>
                </c:pt>
                <c:pt idx="18">
                  <c:v>0.33062875452246243</c:v>
                </c:pt>
                <c:pt idx="19">
                  <c:v>0.25050107217930651</c:v>
                </c:pt>
                <c:pt idx="20">
                  <c:v>0.23581049510393109</c:v>
                </c:pt>
                <c:pt idx="21">
                  <c:v>0.26879103995840198</c:v>
                </c:pt>
                <c:pt idx="22">
                  <c:v>0.25441297377307581</c:v>
                </c:pt>
                <c:pt idx="23">
                  <c:v>0.30549703411689522</c:v>
                </c:pt>
                <c:pt idx="24">
                  <c:v>0.30710652477917194</c:v>
                </c:pt>
                <c:pt idx="25">
                  <c:v>0.29874215001919546</c:v>
                </c:pt>
                <c:pt idx="26">
                  <c:v>0.33321593603545213</c:v>
                </c:pt>
                <c:pt idx="27">
                  <c:v>0.27487423523523341</c:v>
                </c:pt>
                <c:pt idx="28">
                  <c:v>0.33187307348342182</c:v>
                </c:pt>
                <c:pt idx="29">
                  <c:v>0.29921524817657558</c:v>
                </c:pt>
                <c:pt idx="30">
                  <c:v>0.32007237690874946</c:v>
                </c:pt>
                <c:pt idx="31">
                  <c:v>0.26334507430118231</c:v>
                </c:pt>
                <c:pt idx="32">
                  <c:v>0.31015421153799616</c:v>
                </c:pt>
                <c:pt idx="33">
                  <c:v>0.50218457982078624</c:v>
                </c:pt>
                <c:pt idx="34">
                  <c:v>0.33149051656348399</c:v>
                </c:pt>
                <c:pt idx="35">
                  <c:v>0.28202348642740571</c:v>
                </c:pt>
                <c:pt idx="36">
                  <c:v>0.19576204735043112</c:v>
                </c:pt>
                <c:pt idx="37">
                  <c:v>0.30611237016526666</c:v>
                </c:pt>
                <c:pt idx="38">
                  <c:v>0.21678155616965697</c:v>
                </c:pt>
                <c:pt idx="39">
                  <c:v>0.15574263639563141</c:v>
                </c:pt>
                <c:pt idx="40">
                  <c:v>0.23216403887773313</c:v>
                </c:pt>
                <c:pt idx="41">
                  <c:v>0.17449481866988481</c:v>
                </c:pt>
                <c:pt idx="42">
                  <c:v>8.3986520474716164E-2</c:v>
                </c:pt>
                <c:pt idx="43">
                  <c:v>0.13923322202432389</c:v>
                </c:pt>
                <c:pt idx="44">
                  <c:v>0.11428691802438046</c:v>
                </c:pt>
                <c:pt idx="45">
                  <c:v>4.8490166784907661E-2</c:v>
                </c:pt>
                <c:pt idx="46">
                  <c:v>4.422100876620981E-2</c:v>
                </c:pt>
                <c:pt idx="47">
                  <c:v>6.3813304313446131E-2</c:v>
                </c:pt>
                <c:pt idx="48">
                  <c:v>5.6112198764654335E-2</c:v>
                </c:pt>
                <c:pt idx="49">
                  <c:v>5.740079118014306E-2</c:v>
                </c:pt>
                <c:pt idx="50">
                  <c:v>2.4974325856569245E-2</c:v>
                </c:pt>
                <c:pt idx="51">
                  <c:v>2.6769683330342936E-2</c:v>
                </c:pt>
                <c:pt idx="52">
                  <c:v>-4.1012569729011343E-2</c:v>
                </c:pt>
                <c:pt idx="53">
                  <c:v>4.7646546787707524E-3</c:v>
                </c:pt>
                <c:pt idx="54">
                  <c:v>1.4460497814505752E-2</c:v>
                </c:pt>
                <c:pt idx="55">
                  <c:v>7.4585095540113278E-2</c:v>
                </c:pt>
                <c:pt idx="56">
                  <c:v>0.13893513337105257</c:v>
                </c:pt>
                <c:pt idx="57">
                  <c:v>0.14322891448213521</c:v>
                </c:pt>
                <c:pt idx="58">
                  <c:v>0.15150757673474591</c:v>
                </c:pt>
                <c:pt idx="59">
                  <c:v>0.19389777885289863</c:v>
                </c:pt>
                <c:pt idx="60">
                  <c:v>0.29694275856934171</c:v>
                </c:pt>
                <c:pt idx="61">
                  <c:v>0.19981215677100422</c:v>
                </c:pt>
                <c:pt idx="62">
                  <c:v>0.24176904911726141</c:v>
                </c:pt>
                <c:pt idx="63">
                  <c:v>0.33539340108366822</c:v>
                </c:pt>
                <c:pt idx="64">
                  <c:v>0.27890184375815358</c:v>
                </c:pt>
                <c:pt idx="65">
                  <c:v>0.32281327026953122</c:v>
                </c:pt>
                <c:pt idx="66">
                  <c:v>0.40016591218290737</c:v>
                </c:pt>
                <c:pt idx="67">
                  <c:v>0.36819994413413459</c:v>
                </c:pt>
                <c:pt idx="68">
                  <c:v>0.36576068322140237</c:v>
                </c:pt>
                <c:pt idx="69">
                  <c:v>0.2888519696280859</c:v>
                </c:pt>
                <c:pt idx="70">
                  <c:v>0.22947678312776132</c:v>
                </c:pt>
                <c:pt idx="71">
                  <c:v>0.26351575348188677</c:v>
                </c:pt>
                <c:pt idx="72">
                  <c:v>0.23628148061911972</c:v>
                </c:pt>
                <c:pt idx="73">
                  <c:v>0.25153389288245437</c:v>
                </c:pt>
                <c:pt idx="74">
                  <c:v>0.26348803630273404</c:v>
                </c:pt>
                <c:pt idx="75">
                  <c:v>0.31786227504818398</c:v>
                </c:pt>
                <c:pt idx="76">
                  <c:v>0.39294024384117582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E-467F-B364-0C061F66543E}"/>
            </c:ext>
          </c:extLst>
        </c:ser>
        <c:ser>
          <c:idx val="2"/>
          <c:order val="2"/>
          <c:tx>
            <c:strRef>
              <c:f>'Growth Rolling'!$S$1</c:f>
              <c:strCache>
                <c:ptCount val="1"/>
                <c:pt idx="0">
                  <c:v>Irish Life Multi Asset Portfolio 5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Rolling'!$S$2:$S$78</c:f>
              <c:numCache>
                <c:formatCode>0.0%</c:formatCode>
                <c:ptCount val="77"/>
                <c:pt idx="0">
                  <c:v>8.7606837606837476E-2</c:v>
                </c:pt>
                <c:pt idx="1">
                  <c:v>8.8339222614840993E-2</c:v>
                </c:pt>
                <c:pt idx="2">
                  <c:v>7.1932299012693851E-2</c:v>
                </c:pt>
                <c:pt idx="3">
                  <c:v>7.660167130919221E-2</c:v>
                </c:pt>
                <c:pt idx="4">
                  <c:v>6.0626702997275045E-2</c:v>
                </c:pt>
                <c:pt idx="5">
                  <c:v>7.3998642226747971E-2</c:v>
                </c:pt>
                <c:pt idx="6">
                  <c:v>8.2716879623402906E-2</c:v>
                </c:pt>
                <c:pt idx="7">
                  <c:v>5.0657894736842034E-2</c:v>
                </c:pt>
                <c:pt idx="8">
                  <c:v>1.4122394082044539E-2</c:v>
                </c:pt>
                <c:pt idx="9">
                  <c:v>-6.9225496915695642E-2</c:v>
                </c:pt>
                <c:pt idx="10">
                  <c:v>-3.4482758620689613E-2</c:v>
                </c:pt>
                <c:pt idx="11">
                  <c:v>-3.1480241125251281E-2</c:v>
                </c:pt>
                <c:pt idx="12">
                  <c:v>-1.9554956169925863E-2</c:v>
                </c:pt>
                <c:pt idx="13">
                  <c:v>-2.7777777777777703E-2</c:v>
                </c:pt>
                <c:pt idx="14">
                  <c:v>-3.9525691699606241E-3</c:v>
                </c:pt>
                <c:pt idx="15">
                  <c:v>-1.7739816031537379E-2</c:v>
                </c:pt>
                <c:pt idx="16">
                  <c:v>1.443298969072161E-2</c:v>
                </c:pt>
                <c:pt idx="17">
                  <c:v>7.2789115646258423E-2</c:v>
                </c:pt>
                <c:pt idx="18">
                  <c:v>0.14498933901918981</c:v>
                </c:pt>
                <c:pt idx="19">
                  <c:v>0.10163710777626198</c:v>
                </c:pt>
                <c:pt idx="20">
                  <c:v>9.751176866173504E-2</c:v>
                </c:pt>
                <c:pt idx="21">
                  <c:v>0.12533156498673725</c:v>
                </c:pt>
                <c:pt idx="22">
                  <c:v>0.1236174365647365</c:v>
                </c:pt>
                <c:pt idx="23">
                  <c:v>0.17185385656292271</c:v>
                </c:pt>
                <c:pt idx="24">
                  <c:v>0.16895874263261304</c:v>
                </c:pt>
                <c:pt idx="25">
                  <c:v>0.15909090909090909</c:v>
                </c:pt>
                <c:pt idx="26">
                  <c:v>0.20328947368421058</c:v>
                </c:pt>
                <c:pt idx="27">
                  <c:v>0.15200517464424321</c:v>
                </c:pt>
                <c:pt idx="28">
                  <c:v>0.18561335902376369</c:v>
                </c:pt>
                <c:pt idx="29">
                  <c:v>0.1637168141592921</c:v>
                </c:pt>
                <c:pt idx="30">
                  <c:v>0.17453416149068318</c:v>
                </c:pt>
                <c:pt idx="31">
                  <c:v>0.14339386349405139</c:v>
                </c:pt>
                <c:pt idx="32">
                  <c:v>0.17440318302387256</c:v>
                </c:pt>
                <c:pt idx="33">
                  <c:v>0.33136966126656847</c:v>
                </c:pt>
                <c:pt idx="34">
                  <c:v>0.23389355742296902</c:v>
                </c:pt>
                <c:pt idx="35">
                  <c:v>0.20608575380359623</c:v>
                </c:pt>
                <c:pt idx="36">
                  <c:v>0.1423658872077028</c:v>
                </c:pt>
                <c:pt idx="37">
                  <c:v>0.19183673469387746</c:v>
                </c:pt>
                <c:pt idx="38">
                  <c:v>0.14219576719576721</c:v>
                </c:pt>
                <c:pt idx="39">
                  <c:v>8.8294314381270833E-2</c:v>
                </c:pt>
                <c:pt idx="40">
                  <c:v>0.13008130081300825</c:v>
                </c:pt>
                <c:pt idx="41">
                  <c:v>9.7019657577679219E-2</c:v>
                </c:pt>
                <c:pt idx="42">
                  <c:v>2.1104903786468069E-2</c:v>
                </c:pt>
                <c:pt idx="43">
                  <c:v>5.7585139318885523E-2</c:v>
                </c:pt>
                <c:pt idx="44">
                  <c:v>3.1250000000000139E-2</c:v>
                </c:pt>
                <c:pt idx="45">
                  <c:v>-1.7678255745432114E-3</c:v>
                </c:pt>
                <c:pt idx="46">
                  <c:v>-1.9687319050376247E-2</c:v>
                </c:pt>
                <c:pt idx="47">
                  <c:v>-1.2702078521939889E-2</c:v>
                </c:pt>
                <c:pt idx="48">
                  <c:v>-1.5686274509803984E-2</c:v>
                </c:pt>
                <c:pt idx="49">
                  <c:v>6.7226890756301883E-3</c:v>
                </c:pt>
                <c:pt idx="50">
                  <c:v>-3.3351558228540155E-2</c:v>
                </c:pt>
                <c:pt idx="51">
                  <c:v>-2.5266704098820886E-2</c:v>
                </c:pt>
                <c:pt idx="52">
                  <c:v>-8.3423618634886273E-2</c:v>
                </c:pt>
                <c:pt idx="53">
                  <c:v>-3.6393264530146602E-2</c:v>
                </c:pt>
                <c:pt idx="54">
                  <c:v>-3.2786885245901579E-2</c:v>
                </c:pt>
                <c:pt idx="55">
                  <c:v>1.1500547645125928E-2</c:v>
                </c:pt>
                <c:pt idx="56">
                  <c:v>7.792207792207799E-2</c:v>
                </c:pt>
                <c:pt idx="57">
                  <c:v>8.2964601769911495E-2</c:v>
                </c:pt>
                <c:pt idx="58">
                  <c:v>8.9103291713961516E-2</c:v>
                </c:pt>
                <c:pt idx="59">
                  <c:v>0.12041284403669725</c:v>
                </c:pt>
                <c:pt idx="60">
                  <c:v>0.20650210716435891</c:v>
                </c:pt>
                <c:pt idx="61">
                  <c:v>0.15525114155251152</c:v>
                </c:pt>
                <c:pt idx="62">
                  <c:v>0.17602779386218881</c:v>
                </c:pt>
                <c:pt idx="63">
                  <c:v>0.26859250153657049</c:v>
                </c:pt>
                <c:pt idx="64">
                  <c:v>0.23081534772182252</c:v>
                </c:pt>
                <c:pt idx="65">
                  <c:v>0.2410404624277456</c:v>
                </c:pt>
                <c:pt idx="66">
                  <c:v>0.29908814589665644</c:v>
                </c:pt>
                <c:pt idx="67">
                  <c:v>0.27868852459016386</c:v>
                </c:pt>
                <c:pt idx="68">
                  <c:v>0.29174093879976226</c:v>
                </c:pt>
                <c:pt idx="69">
                  <c:v>0.21487603305785127</c:v>
                </c:pt>
                <c:pt idx="70">
                  <c:v>0.18546958062610736</c:v>
                </c:pt>
                <c:pt idx="71">
                  <c:v>0.21929824561403508</c:v>
                </c:pt>
                <c:pt idx="72">
                  <c:v>0.19806488332384756</c:v>
                </c:pt>
                <c:pt idx="73">
                  <c:v>0.19922092376182535</c:v>
                </c:pt>
                <c:pt idx="74">
                  <c:v>0.22737556561085964</c:v>
                </c:pt>
                <c:pt idx="75">
                  <c:v>0.28283410138248843</c:v>
                </c:pt>
                <c:pt idx="76">
                  <c:v>0.35638297872340435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E-467F-B364-0C061F66543E}"/>
            </c:ext>
          </c:extLst>
        </c:ser>
        <c:ser>
          <c:idx val="3"/>
          <c:order val="3"/>
          <c:tx>
            <c:strRef>
              <c:f>'Growth Rolling'!$T$1</c:f>
              <c:strCache>
                <c:ptCount val="1"/>
                <c:pt idx="0">
                  <c:v>Davy Long Term Growth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Rolling'!$T$2:$T$78</c:f>
              <c:numCache>
                <c:formatCode>0.0%</c:formatCode>
                <c:ptCount val="77"/>
                <c:pt idx="0">
                  <c:v>6.0186493975754887E-2</c:v>
                </c:pt>
                <c:pt idx="1">
                  <c:v>8.3979230008372194E-2</c:v>
                </c:pt>
                <c:pt idx="2">
                  <c:v>7.4609456668855545E-2</c:v>
                </c:pt>
                <c:pt idx="3">
                  <c:v>7.2665285689625894E-2</c:v>
                </c:pt>
                <c:pt idx="4">
                  <c:v>4.9762088287780316E-2</c:v>
                </c:pt>
                <c:pt idx="5">
                  <c:v>8.3899912938915785E-2</c:v>
                </c:pt>
                <c:pt idx="6">
                  <c:v>9.3557675384561667E-2</c:v>
                </c:pt>
                <c:pt idx="7">
                  <c:v>7.7101047229350614E-2</c:v>
                </c:pt>
                <c:pt idx="8">
                  <c:v>3.8475231644832741E-2</c:v>
                </c:pt>
                <c:pt idx="9">
                  <c:v>-3.3647823846605439E-2</c:v>
                </c:pt>
                <c:pt idx="10">
                  <c:v>1.8636148543511716E-2</c:v>
                </c:pt>
                <c:pt idx="11">
                  <c:v>2.486123651736942E-2</c:v>
                </c:pt>
                <c:pt idx="12">
                  <c:v>5.6424028268551682E-2</c:v>
                </c:pt>
                <c:pt idx="13">
                  <c:v>4.4562881589145766E-2</c:v>
                </c:pt>
                <c:pt idx="14">
                  <c:v>7.3813721631722465E-2</c:v>
                </c:pt>
                <c:pt idx="15">
                  <c:v>6.6376885317136911E-2</c:v>
                </c:pt>
                <c:pt idx="16">
                  <c:v>9.7625203728254686E-2</c:v>
                </c:pt>
                <c:pt idx="17">
                  <c:v>0.1799342848949885</c:v>
                </c:pt>
                <c:pt idx="18">
                  <c:v>0.26178321670328308</c:v>
                </c:pt>
                <c:pt idx="19">
                  <c:v>0.21559136010399282</c:v>
                </c:pt>
                <c:pt idx="20">
                  <c:v>0.20869619325879576</c:v>
                </c:pt>
                <c:pt idx="21">
                  <c:v>0.24274465048336452</c:v>
                </c:pt>
                <c:pt idx="22">
                  <c:v>0.23514071128482059</c:v>
                </c:pt>
                <c:pt idx="23">
                  <c:v>0.28263329335528009</c:v>
                </c:pt>
                <c:pt idx="24">
                  <c:v>0.28197932468308801</c:v>
                </c:pt>
                <c:pt idx="25">
                  <c:v>0.27122087910088416</c:v>
                </c:pt>
                <c:pt idx="26">
                  <c:v>0.31494740147589961</c:v>
                </c:pt>
                <c:pt idx="27">
                  <c:v>0.26647905116713227</c:v>
                </c:pt>
                <c:pt idx="28">
                  <c:v>0.30445517242301723</c:v>
                </c:pt>
                <c:pt idx="29">
                  <c:v>0.27896578006214717</c:v>
                </c:pt>
                <c:pt idx="30">
                  <c:v>0.28571456161674452</c:v>
                </c:pt>
                <c:pt idx="31">
                  <c:v>0.22891082963314005</c:v>
                </c:pt>
                <c:pt idx="32">
                  <c:v>0.2786912397167377</c:v>
                </c:pt>
                <c:pt idx="33">
                  <c:v>0.4434442561059595</c:v>
                </c:pt>
                <c:pt idx="34">
                  <c:v>0.31478354276307746</c:v>
                </c:pt>
                <c:pt idx="35">
                  <c:v>0.25621752085938543</c:v>
                </c:pt>
                <c:pt idx="36">
                  <c:v>0.1720471756174573</c:v>
                </c:pt>
                <c:pt idx="37">
                  <c:v>0.24123621628803002</c:v>
                </c:pt>
                <c:pt idx="38">
                  <c:v>0.18217134155846329</c:v>
                </c:pt>
                <c:pt idx="39">
                  <c:v>0.12097778390125728</c:v>
                </c:pt>
                <c:pt idx="40">
                  <c:v>0.1641894717677618</c:v>
                </c:pt>
                <c:pt idx="41">
                  <c:v>0.10771480674570399</c:v>
                </c:pt>
                <c:pt idx="42">
                  <c:v>5.5929493857647873E-2</c:v>
                </c:pt>
                <c:pt idx="43">
                  <c:v>8.282792678323242E-2</c:v>
                </c:pt>
                <c:pt idx="44">
                  <c:v>5.8468841188459741E-2</c:v>
                </c:pt>
                <c:pt idx="45">
                  <c:v>1.7401950190488871E-2</c:v>
                </c:pt>
                <c:pt idx="46">
                  <c:v>1.2414964111270284E-3</c:v>
                </c:pt>
                <c:pt idx="47">
                  <c:v>1.3489246787480777E-2</c:v>
                </c:pt>
                <c:pt idx="48">
                  <c:v>-5.0662922333609643E-3</c:v>
                </c:pt>
                <c:pt idx="49">
                  <c:v>5.8023336567155342E-3</c:v>
                </c:pt>
                <c:pt idx="50">
                  <c:v>-2.5749820763596869E-2</c:v>
                </c:pt>
                <c:pt idx="51">
                  <c:v>-2.1927602274719158E-2</c:v>
                </c:pt>
                <c:pt idx="52">
                  <c:v>-7.4870529274072325E-2</c:v>
                </c:pt>
                <c:pt idx="53">
                  <c:v>-4.2177413357700748E-2</c:v>
                </c:pt>
                <c:pt idx="54">
                  <c:v>-3.2157211476113737E-2</c:v>
                </c:pt>
                <c:pt idx="55">
                  <c:v>3.2459091463998981E-2</c:v>
                </c:pt>
                <c:pt idx="56">
                  <c:v>7.2434961566198885E-2</c:v>
                </c:pt>
                <c:pt idx="57">
                  <c:v>7.4488614635389652E-2</c:v>
                </c:pt>
                <c:pt idx="58">
                  <c:v>8.5094745419762502E-2</c:v>
                </c:pt>
                <c:pt idx="59">
                  <c:v>0.11882524675635311</c:v>
                </c:pt>
                <c:pt idx="60">
                  <c:v>0.20897670863909837</c:v>
                </c:pt>
                <c:pt idx="61">
                  <c:v>0.13378826549042877</c:v>
                </c:pt>
                <c:pt idx="62">
                  <c:v>0.16129232630176563</c:v>
                </c:pt>
                <c:pt idx="63">
                  <c:v>0.25614762533386837</c:v>
                </c:pt>
                <c:pt idx="64">
                  <c:v>0.23558602432931144</c:v>
                </c:pt>
                <c:pt idx="65">
                  <c:v>0.25142122304484016</c:v>
                </c:pt>
                <c:pt idx="66">
                  <c:v>0.28636867731597915</c:v>
                </c:pt>
                <c:pt idx="67">
                  <c:v>0.27182428835993894</c:v>
                </c:pt>
                <c:pt idx="68">
                  <c:v>0.26930604200369479</c:v>
                </c:pt>
                <c:pt idx="69">
                  <c:v>0.20585411714855043</c:v>
                </c:pt>
                <c:pt idx="70">
                  <c:v>0.17125942631615967</c:v>
                </c:pt>
                <c:pt idx="71">
                  <c:v>0.20694120806770214</c:v>
                </c:pt>
                <c:pt idx="72">
                  <c:v>0.1981250359402143</c:v>
                </c:pt>
                <c:pt idx="73">
                  <c:v>0.20568716382352317</c:v>
                </c:pt>
                <c:pt idx="74">
                  <c:v>0.22125613795389196</c:v>
                </c:pt>
                <c:pt idx="75">
                  <c:v>0.27522722662142618</c:v>
                </c:pt>
                <c:pt idx="76">
                  <c:v>0.34029637267913604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1E-467F-B364-0C061F66543E}"/>
            </c:ext>
          </c:extLst>
        </c:ser>
        <c:ser>
          <c:idx val="4"/>
          <c:order val="4"/>
          <c:tx>
            <c:strRef>
              <c:f>'Growth Rolling'!$U$1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Rolling'!$U$2:$U$78</c:f>
              <c:numCache>
                <c:formatCode>0.0%</c:formatCode>
                <c:ptCount val="77"/>
                <c:pt idx="0">
                  <c:v>0.21043165467625891</c:v>
                </c:pt>
                <c:pt idx="1">
                  <c:v>0.25113327289211246</c:v>
                </c:pt>
                <c:pt idx="2">
                  <c:v>0.25429864253393658</c:v>
                </c:pt>
                <c:pt idx="3">
                  <c:v>0.23705004389815626</c:v>
                </c:pt>
                <c:pt idx="4">
                  <c:v>0.20238095238095249</c:v>
                </c:pt>
                <c:pt idx="5">
                  <c:v>0.23805460750853236</c:v>
                </c:pt>
                <c:pt idx="6">
                  <c:v>0.24488054607508533</c:v>
                </c:pt>
                <c:pt idx="7">
                  <c:v>0.23708721422523288</c:v>
                </c:pt>
                <c:pt idx="8">
                  <c:v>0.18339100346020776</c:v>
                </c:pt>
                <c:pt idx="9">
                  <c:v>0.10215053763440866</c:v>
                </c:pt>
                <c:pt idx="10">
                  <c:v>0.16506550218340615</c:v>
                </c:pt>
                <c:pt idx="11">
                  <c:v>0.16063919259882248</c:v>
                </c:pt>
                <c:pt idx="12">
                  <c:v>0.20886615515771539</c:v>
                </c:pt>
                <c:pt idx="13">
                  <c:v>0.16830870279146154</c:v>
                </c:pt>
                <c:pt idx="14">
                  <c:v>0.18694601128122496</c:v>
                </c:pt>
                <c:pt idx="15">
                  <c:v>0.17825739408473232</c:v>
                </c:pt>
                <c:pt idx="16">
                  <c:v>0.20767306088407009</c:v>
                </c:pt>
                <c:pt idx="17">
                  <c:v>0.26345840130505721</c:v>
                </c:pt>
                <c:pt idx="18">
                  <c:v>0.36707746478873254</c:v>
                </c:pt>
                <c:pt idx="19">
                  <c:v>0.26477935054121576</c:v>
                </c:pt>
                <c:pt idx="20">
                  <c:v>0.21178343949044581</c:v>
                </c:pt>
                <c:pt idx="21">
                  <c:v>0.28049728049728068</c:v>
                </c:pt>
                <c:pt idx="22">
                  <c:v>0.26158445440956651</c:v>
                </c:pt>
                <c:pt idx="23">
                  <c:v>0.30146491904394779</c:v>
                </c:pt>
                <c:pt idx="24">
                  <c:v>0.32392273402674587</c:v>
                </c:pt>
                <c:pt idx="25">
                  <c:v>0.35217391304347823</c:v>
                </c:pt>
                <c:pt idx="26">
                  <c:v>0.38455988455988466</c:v>
                </c:pt>
                <c:pt idx="27">
                  <c:v>0.30447125621007809</c:v>
                </c:pt>
                <c:pt idx="28">
                  <c:v>0.38896746817538896</c:v>
                </c:pt>
                <c:pt idx="29">
                  <c:v>0.40110268780151631</c:v>
                </c:pt>
                <c:pt idx="30">
                  <c:v>0.47292666209732692</c:v>
                </c:pt>
                <c:pt idx="31">
                  <c:v>0.35797399041752231</c:v>
                </c:pt>
                <c:pt idx="32">
                  <c:v>0.38815789473684204</c:v>
                </c:pt>
                <c:pt idx="33">
                  <c:v>0.6048780487804879</c:v>
                </c:pt>
                <c:pt idx="34">
                  <c:v>0.46476761619190404</c:v>
                </c:pt>
                <c:pt idx="35">
                  <c:v>0.35797101449275365</c:v>
                </c:pt>
                <c:pt idx="36">
                  <c:v>0.26516220028208737</c:v>
                </c:pt>
                <c:pt idx="37">
                  <c:v>0.40829234012649324</c:v>
                </c:pt>
                <c:pt idx="38">
                  <c:v>0.31907671418873046</c:v>
                </c:pt>
                <c:pt idx="39">
                  <c:v>0.24966078697421967</c:v>
                </c:pt>
                <c:pt idx="40">
                  <c:v>0.33701657458563522</c:v>
                </c:pt>
                <c:pt idx="41">
                  <c:v>0.28921885087152988</c:v>
                </c:pt>
                <c:pt idx="42">
                  <c:v>0.18673535093367674</c:v>
                </c:pt>
                <c:pt idx="43">
                  <c:v>0.25938117182356818</c:v>
                </c:pt>
                <c:pt idx="44">
                  <c:v>0.252299605781866</c:v>
                </c:pt>
                <c:pt idx="45">
                  <c:v>0.1735436893203883</c:v>
                </c:pt>
                <c:pt idx="46">
                  <c:v>0.15758293838862555</c:v>
                </c:pt>
                <c:pt idx="47">
                  <c:v>0.16054502369668242</c:v>
                </c:pt>
                <c:pt idx="48">
                  <c:v>0.13468013468013468</c:v>
                </c:pt>
                <c:pt idx="49">
                  <c:v>8.7352625937835007E-2</c:v>
                </c:pt>
                <c:pt idx="50">
                  <c:v>4.4815007816571099E-2</c:v>
                </c:pt>
                <c:pt idx="51">
                  <c:v>6.4200217627856271E-2</c:v>
                </c:pt>
                <c:pt idx="52">
                  <c:v>-1.5784114052953126E-2</c:v>
                </c:pt>
                <c:pt idx="53">
                  <c:v>1.5248401377274933E-2</c:v>
                </c:pt>
                <c:pt idx="54">
                  <c:v>-2.7919962773382706E-3</c:v>
                </c:pt>
                <c:pt idx="55">
                  <c:v>0.11340725806451613</c:v>
                </c:pt>
                <c:pt idx="56">
                  <c:v>0.21274354923644026</c:v>
                </c:pt>
                <c:pt idx="57">
                  <c:v>0.18490374873353596</c:v>
                </c:pt>
                <c:pt idx="58">
                  <c:v>0.16223132036847487</c:v>
                </c:pt>
                <c:pt idx="59">
                  <c:v>0.24332977588046956</c:v>
                </c:pt>
                <c:pt idx="60">
                  <c:v>0.31884057971014484</c:v>
                </c:pt>
                <c:pt idx="61">
                  <c:v>0.18213572854291415</c:v>
                </c:pt>
                <c:pt idx="62">
                  <c:v>0.2295419454451878</c:v>
                </c:pt>
                <c:pt idx="63">
                  <c:v>0.30130293159609123</c:v>
                </c:pt>
                <c:pt idx="64">
                  <c:v>0.22055785123966951</c:v>
                </c:pt>
                <c:pt idx="65">
                  <c:v>0.26639959939909874</c:v>
                </c:pt>
                <c:pt idx="66">
                  <c:v>0.35377102550189898</c:v>
                </c:pt>
                <c:pt idx="67">
                  <c:v>0.35232618923157333</c:v>
                </c:pt>
                <c:pt idx="68">
                  <c:v>0.34417628541448059</c:v>
                </c:pt>
                <c:pt idx="69">
                  <c:v>0.21768355739400203</c:v>
                </c:pt>
                <c:pt idx="70">
                  <c:v>0.16018423746161711</c:v>
                </c:pt>
                <c:pt idx="71">
                  <c:v>0.22970903522205205</c:v>
                </c:pt>
                <c:pt idx="72">
                  <c:v>0.18100890207715145</c:v>
                </c:pt>
                <c:pt idx="73">
                  <c:v>0.21439132577624445</c:v>
                </c:pt>
                <c:pt idx="74">
                  <c:v>0.23042394014962589</c:v>
                </c:pt>
                <c:pt idx="75">
                  <c:v>0.27351738241308793</c:v>
                </c:pt>
                <c:pt idx="76">
                  <c:v>0.30988101396792539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1E-467F-B364-0C061F66543E}"/>
            </c:ext>
          </c:extLst>
        </c:ser>
        <c:ser>
          <c:idx val="5"/>
          <c:order val="5"/>
          <c:tx>
            <c:strRef>
              <c:f>'Growth Rolling'!$V$1</c:f>
              <c:strCache>
                <c:ptCount val="1"/>
                <c:pt idx="0">
                  <c:v>Aviva Cantor Fitzgerald Multi Asset 70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'Growth Rolling'!$P$2:$P$78</c:f>
              <c:numCache>
                <c:formatCode>m/d/yyyy</c:formatCode>
                <c:ptCount val="77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</c:numCache>
            </c:numRef>
          </c:cat>
          <c:val>
            <c:numRef>
              <c:f>'Growth Rolling'!$V$2:$V$78</c:f>
              <c:numCache>
                <c:formatCode>0.0%</c:formatCode>
                <c:ptCount val="77"/>
                <c:pt idx="0">
                  <c:v>7.6166272250231454E-2</c:v>
                </c:pt>
                <c:pt idx="1">
                  <c:v>0.10099138378490614</c:v>
                </c:pt>
                <c:pt idx="2">
                  <c:v>0.11393746078226301</c:v>
                </c:pt>
                <c:pt idx="3">
                  <c:v>8.947921933461421E-2</c:v>
                </c:pt>
                <c:pt idx="4">
                  <c:v>4.844296092676216E-2</c:v>
                </c:pt>
                <c:pt idx="5">
                  <c:v>8.1853362514922395E-2</c:v>
                </c:pt>
                <c:pt idx="6">
                  <c:v>7.4494625776550596E-2</c:v>
                </c:pt>
                <c:pt idx="7">
                  <c:v>9.8342699398600048E-2</c:v>
                </c:pt>
                <c:pt idx="8">
                  <c:v>7.7349385553002276E-2</c:v>
                </c:pt>
                <c:pt idx="9">
                  <c:v>7.1965794354007968E-3</c:v>
                </c:pt>
                <c:pt idx="10">
                  <c:v>7.5919625982293959E-2</c:v>
                </c:pt>
                <c:pt idx="11">
                  <c:v>9.3206210577389592E-2</c:v>
                </c:pt>
                <c:pt idx="12">
                  <c:v>0.13761416313245875</c:v>
                </c:pt>
                <c:pt idx="13">
                  <c:v>0.14701648884578086</c:v>
                </c:pt>
                <c:pt idx="14">
                  <c:v>0.18694452568977285</c:v>
                </c:pt>
                <c:pt idx="15">
                  <c:v>0.16548716959289997</c:v>
                </c:pt>
                <c:pt idx="16">
                  <c:v>0.21839444387702997</c:v>
                </c:pt>
                <c:pt idx="17">
                  <c:v>0.32715858804157644</c:v>
                </c:pt>
                <c:pt idx="18">
                  <c:v>0.4484868349175134</c:v>
                </c:pt>
                <c:pt idx="19">
                  <c:v>0.364433894106719</c:v>
                </c:pt>
                <c:pt idx="20">
                  <c:v>0.38461352257460657</c:v>
                </c:pt>
                <c:pt idx="21">
                  <c:v>0.39451440400207005</c:v>
                </c:pt>
                <c:pt idx="22">
                  <c:v>0.37656989438674854</c:v>
                </c:pt>
                <c:pt idx="23">
                  <c:v>0.40257125003183214</c:v>
                </c:pt>
                <c:pt idx="24">
                  <c:v>0.42945103190856715</c:v>
                </c:pt>
                <c:pt idx="25">
                  <c:v>0.42930552478113498</c:v>
                </c:pt>
                <c:pt idx="26">
                  <c:v>0.44599759469819672</c:v>
                </c:pt>
                <c:pt idx="27">
                  <c:v>0.39281557399112293</c:v>
                </c:pt>
                <c:pt idx="28">
                  <c:v>0.47648191290929115</c:v>
                </c:pt>
                <c:pt idx="29">
                  <c:v>0.46292480130650804</c:v>
                </c:pt>
                <c:pt idx="30">
                  <c:v>0.47938089928371169</c:v>
                </c:pt>
                <c:pt idx="31">
                  <c:v>0.3415029320972417</c:v>
                </c:pt>
                <c:pt idx="32">
                  <c:v>0.33902861769105447</c:v>
                </c:pt>
                <c:pt idx="33">
                  <c:v>0.532756742380458</c:v>
                </c:pt>
                <c:pt idx="34">
                  <c:v>0.25958976426145181</c:v>
                </c:pt>
                <c:pt idx="35">
                  <c:v>0.1818394051213042</c:v>
                </c:pt>
                <c:pt idx="36">
                  <c:v>5.4943225709125978E-2</c:v>
                </c:pt>
                <c:pt idx="37">
                  <c:v>0.13633480864622416</c:v>
                </c:pt>
                <c:pt idx="38">
                  <c:v>6.0742585521036216E-2</c:v>
                </c:pt>
                <c:pt idx="39">
                  <c:v>-1.0465639857500434E-2</c:v>
                </c:pt>
                <c:pt idx="40">
                  <c:v>3.7445617094045619E-2</c:v>
                </c:pt>
                <c:pt idx="41">
                  <c:v>1.7757444168734562E-2</c:v>
                </c:pt>
                <c:pt idx="42">
                  <c:v>-6.7581837381203741E-2</c:v>
                </c:pt>
                <c:pt idx="43">
                  <c:v>1.8154311649016642E-2</c:v>
                </c:pt>
                <c:pt idx="44">
                  <c:v>-2.3819930069930103E-2</c:v>
                </c:pt>
                <c:pt idx="45">
                  <c:v>-2.8345232204707808E-2</c:v>
                </c:pt>
                <c:pt idx="46">
                  <c:v>-4.2885938694654929E-2</c:v>
                </c:pt>
                <c:pt idx="47">
                  <c:v>-2.3184357541899472E-2</c:v>
                </c:pt>
                <c:pt idx="48">
                  <c:v>-5.2437964015784808E-2</c:v>
                </c:pt>
                <c:pt idx="49">
                  <c:v>-6.8078369285572954E-2</c:v>
                </c:pt>
                <c:pt idx="50">
                  <c:v>-8.4274769510453151E-2</c:v>
                </c:pt>
                <c:pt idx="51">
                  <c:v>-6.6839930694388885E-2</c:v>
                </c:pt>
                <c:pt idx="52">
                  <c:v>-0.12683916793505834</c:v>
                </c:pt>
                <c:pt idx="53">
                  <c:v>-7.7440442516814409E-2</c:v>
                </c:pt>
                <c:pt idx="54">
                  <c:v>-4.9441687344913179E-2</c:v>
                </c:pt>
                <c:pt idx="55">
                  <c:v>5.272666443626628E-2</c:v>
                </c:pt>
                <c:pt idx="56">
                  <c:v>0.1327654269686265</c:v>
                </c:pt>
                <c:pt idx="57">
                  <c:v>0.13027229044313923</c:v>
                </c:pt>
                <c:pt idx="58">
                  <c:v>0.21418085731062825</c:v>
                </c:pt>
                <c:pt idx="59">
                  <c:v>0.28901907766261076</c:v>
                </c:pt>
                <c:pt idx="60">
                  <c:v>0.44633464825772529</c:v>
                </c:pt>
                <c:pt idx="61">
                  <c:v>0.3272808453638934</c:v>
                </c:pt>
                <c:pt idx="62">
                  <c:v>0.38020752671519281</c:v>
                </c:pt>
                <c:pt idx="63">
                  <c:v>0.52120451693851932</c:v>
                </c:pt>
                <c:pt idx="64">
                  <c:v>0.48012281835811255</c:v>
                </c:pt>
                <c:pt idx="65">
                  <c:v>0.46780952380952379</c:v>
                </c:pt>
                <c:pt idx="66">
                  <c:v>0.54950655233780932</c:v>
                </c:pt>
                <c:pt idx="67">
                  <c:v>0.47221396731054971</c:v>
                </c:pt>
                <c:pt idx="68">
                  <c:v>0.44698156853966126</c:v>
                </c:pt>
                <c:pt idx="69">
                  <c:v>0.29695911537901942</c:v>
                </c:pt>
                <c:pt idx="70">
                  <c:v>0.28111837327523598</c:v>
                </c:pt>
                <c:pt idx="71">
                  <c:v>0.36788676008006876</c:v>
                </c:pt>
                <c:pt idx="72">
                  <c:v>0.41370791275499391</c:v>
                </c:pt>
                <c:pt idx="73">
                  <c:v>0.46230622212784039</c:v>
                </c:pt>
                <c:pt idx="74">
                  <c:v>0.44887975042541112</c:v>
                </c:pt>
                <c:pt idx="75">
                  <c:v>0.4995358137541957</c:v>
                </c:pt>
                <c:pt idx="76">
                  <c:v>0.58628704241719931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1E-467F-B364-0C061F66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5809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ax val="0.70000000000000007"/>
          <c:min val="-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  <c:majorUnit val="4.0000000000000008E-2"/>
      </c:valAx>
      <c:spPr>
        <a:noFill/>
      </c:spPr>
    </c:plotArea>
    <c:legend>
      <c:legendPos val="t"/>
      <c:layout>
        <c:manualLayout>
          <c:xMode val="edge"/>
          <c:yMode val="edge"/>
          <c:x val="6.6554714113523775E-2"/>
          <c:y val="3.3333979919671318E-2"/>
          <c:w val="0.87236367476998777"/>
          <c:h val="0.10840930840794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41555948917239E-2"/>
          <c:y val="0.2273965815064721"/>
          <c:w val="0.91680915854510436"/>
          <c:h val="0.62506053376976467"/>
        </c:manualLayout>
      </c:layout>
      <c:lineChart>
        <c:grouping val="standard"/>
        <c:varyColors val="0"/>
        <c:ser>
          <c:idx val="0"/>
          <c:order val="0"/>
          <c:tx>
            <c:strRef>
              <c:f>'Growth Rolling'!$X$1</c:f>
              <c:strCache>
                <c:ptCount val="1"/>
                <c:pt idx="0">
                  <c:v>Zurich Life Prisma 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555A5"/>
              </a:solidFill>
              <a:ln w="50800">
                <a:solidFill>
                  <a:srgbClr val="4555A5"/>
                </a:solidFill>
              </a:ln>
              <a:effectLst/>
            </c:spPr>
          </c:marker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Rolling'!$X$2:$X$47</c:f>
              <c:numCache>
                <c:formatCode>0.0%</c:formatCode>
                <c:ptCount val="46"/>
                <c:pt idx="0">
                  <c:v>0.12900587483868398</c:v>
                </c:pt>
                <c:pt idx="1">
                  <c:v>0.13319319973411176</c:v>
                </c:pt>
                <c:pt idx="2">
                  <c:v>0.13814022138015036</c:v>
                </c:pt>
                <c:pt idx="3">
                  <c:v>0.13959136322715951</c:v>
                </c:pt>
                <c:pt idx="4">
                  <c:v>0.14355753979300118</c:v>
                </c:pt>
                <c:pt idx="5">
                  <c:v>0.14384056003242096</c:v>
                </c:pt>
                <c:pt idx="6">
                  <c:v>0.14429206295948246</c:v>
                </c:pt>
                <c:pt idx="7">
                  <c:v>0.14699256931116531</c:v>
                </c:pt>
                <c:pt idx="8">
                  <c:v>0.14817449338684718</c:v>
                </c:pt>
                <c:pt idx="9">
                  <c:v>0.14822316098036986</c:v>
                </c:pt>
                <c:pt idx="10">
                  <c:v>0.14693772764396401</c:v>
                </c:pt>
                <c:pt idx="11">
                  <c:v>0.1465674222191545</c:v>
                </c:pt>
                <c:pt idx="12">
                  <c:v>0.14614180971987131</c:v>
                </c:pt>
                <c:pt idx="13">
                  <c:v>0.14624499298583435</c:v>
                </c:pt>
                <c:pt idx="14">
                  <c:v>0.14633823782217426</c:v>
                </c:pt>
                <c:pt idx="15">
                  <c:v>0.14641770034232832</c:v>
                </c:pt>
                <c:pt idx="16">
                  <c:v>0.14700185053633752</c:v>
                </c:pt>
                <c:pt idx="17">
                  <c:v>0.1458434345250251</c:v>
                </c:pt>
                <c:pt idx="18">
                  <c:v>0.14737633615507981</c:v>
                </c:pt>
                <c:pt idx="19">
                  <c:v>0.14373106077277606</c:v>
                </c:pt>
                <c:pt idx="20">
                  <c:v>0.14132181710340561</c:v>
                </c:pt>
                <c:pt idx="21">
                  <c:v>0.14165199748083523</c:v>
                </c:pt>
                <c:pt idx="22">
                  <c:v>0.1419678304346817</c:v>
                </c:pt>
                <c:pt idx="23">
                  <c:v>0.14217394775462064</c:v>
                </c:pt>
                <c:pt idx="24">
                  <c:v>0.14052707150576446</c:v>
                </c:pt>
                <c:pt idx="25">
                  <c:v>0.14028359006166877</c:v>
                </c:pt>
                <c:pt idx="26">
                  <c:v>0.1402086840736313</c:v>
                </c:pt>
                <c:pt idx="27">
                  <c:v>0.14005898895525573</c:v>
                </c:pt>
                <c:pt idx="28">
                  <c:v>0.13985022437687841</c:v>
                </c:pt>
                <c:pt idx="29">
                  <c:v>0.13988005024840192</c:v>
                </c:pt>
                <c:pt idx="30">
                  <c:v>0.14139237894019976</c:v>
                </c:pt>
                <c:pt idx="31">
                  <c:v>0.14161603995682204</c:v>
                </c:pt>
                <c:pt idx="32">
                  <c:v>0.14195553994020405</c:v>
                </c:pt>
                <c:pt idx="33">
                  <c:v>0.13810604909551588</c:v>
                </c:pt>
                <c:pt idx="34">
                  <c:v>0.13021967559801731</c:v>
                </c:pt>
                <c:pt idx="35">
                  <c:v>0.12386664715621794</c:v>
                </c:pt>
                <c:pt idx="36">
                  <c:v>0.12398125938310219</c:v>
                </c:pt>
                <c:pt idx="37">
                  <c:v>0.12377891851541985</c:v>
                </c:pt>
                <c:pt idx="38">
                  <c:v>0.1241422933443431</c:v>
                </c:pt>
                <c:pt idx="39">
                  <c:v>0.12259904068202036</c:v>
                </c:pt>
                <c:pt idx="40">
                  <c:v>0.12285984767831946</c:v>
                </c:pt>
                <c:pt idx="41">
                  <c:v>0.12265144334559352</c:v>
                </c:pt>
                <c:pt idx="42">
                  <c:v>0.11773554927831519</c:v>
                </c:pt>
                <c:pt idx="43">
                  <c:v>0.11771402027124064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0-4DB2-BDBF-21C181E57CB2}"/>
            </c:ext>
          </c:extLst>
        </c:ser>
        <c:ser>
          <c:idx val="1"/>
          <c:order val="1"/>
          <c:tx>
            <c:strRef>
              <c:f>'Growth Rolling'!$Y$1</c:f>
              <c:strCache>
                <c:ptCount val="1"/>
                <c:pt idx="0">
                  <c:v>Aviva Fixed 80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</c:spPr>
          </c:marker>
          <c:dLbls>
            <c:dLbl>
              <c:idx val="35"/>
              <c:layout>
                <c:manualLayout>
                  <c:x val="-1.6965854056303455E-16"/>
                  <c:y val="1.527294102203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0-4DB2-BDBF-21C181E57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Rolling'!$Y$2:$Y$47</c:f>
              <c:numCache>
                <c:formatCode>0.0%</c:formatCode>
                <c:ptCount val="46"/>
                <c:pt idx="0">
                  <c:v>0.11390612591069775</c:v>
                </c:pt>
                <c:pt idx="1">
                  <c:v>0.11711846570323881</c:v>
                </c:pt>
                <c:pt idx="2">
                  <c:v>0.1227367558669043</c:v>
                </c:pt>
                <c:pt idx="3">
                  <c:v>0.12376876599774596</c:v>
                </c:pt>
                <c:pt idx="4">
                  <c:v>0.12738627058714866</c:v>
                </c:pt>
                <c:pt idx="5">
                  <c:v>0.12823280492616695</c:v>
                </c:pt>
                <c:pt idx="6">
                  <c:v>0.12854001870679663</c:v>
                </c:pt>
                <c:pt idx="7">
                  <c:v>0.13229809772097284</c:v>
                </c:pt>
                <c:pt idx="8">
                  <c:v>0.13356099084555853</c:v>
                </c:pt>
                <c:pt idx="9">
                  <c:v>0.13320487081464802</c:v>
                </c:pt>
                <c:pt idx="10">
                  <c:v>0.1327386437160461</c:v>
                </c:pt>
                <c:pt idx="11">
                  <c:v>0.13259163581476427</c:v>
                </c:pt>
                <c:pt idx="12">
                  <c:v>0.13215068581563377</c:v>
                </c:pt>
                <c:pt idx="13">
                  <c:v>0.13251709729002692</c:v>
                </c:pt>
                <c:pt idx="14">
                  <c:v>0.13242315050254433</c:v>
                </c:pt>
                <c:pt idx="15">
                  <c:v>0.13256489809976177</c:v>
                </c:pt>
                <c:pt idx="16">
                  <c:v>0.13308068774733742</c:v>
                </c:pt>
                <c:pt idx="17">
                  <c:v>0.13203014881346625</c:v>
                </c:pt>
                <c:pt idx="18">
                  <c:v>0.13369837698835349</c:v>
                </c:pt>
                <c:pt idx="19">
                  <c:v>0.12993795625143545</c:v>
                </c:pt>
                <c:pt idx="20">
                  <c:v>0.12799641918009541</c:v>
                </c:pt>
                <c:pt idx="21">
                  <c:v>0.12814514168838684</c:v>
                </c:pt>
                <c:pt idx="22">
                  <c:v>0.12825779630455861</c:v>
                </c:pt>
                <c:pt idx="23">
                  <c:v>0.12878083956647857</c:v>
                </c:pt>
                <c:pt idx="24">
                  <c:v>0.12715009913450495</c:v>
                </c:pt>
                <c:pt idx="25">
                  <c:v>0.12682940914812291</c:v>
                </c:pt>
                <c:pt idx="26">
                  <c:v>0.1266553186592867</c:v>
                </c:pt>
                <c:pt idx="27">
                  <c:v>0.12655143552141904</c:v>
                </c:pt>
                <c:pt idx="28">
                  <c:v>0.12636568396215458</c:v>
                </c:pt>
                <c:pt idx="29">
                  <c:v>0.12636159698493959</c:v>
                </c:pt>
                <c:pt idx="30">
                  <c:v>0.12838863011257914</c:v>
                </c:pt>
                <c:pt idx="31">
                  <c:v>0.12860844687454076</c:v>
                </c:pt>
                <c:pt idx="32">
                  <c:v>0.12877668285638619</c:v>
                </c:pt>
                <c:pt idx="33">
                  <c:v>0.12519761166004384</c:v>
                </c:pt>
                <c:pt idx="34">
                  <c:v>0.1187251314590201</c:v>
                </c:pt>
                <c:pt idx="35">
                  <c:v>0.11434651590705271</c:v>
                </c:pt>
                <c:pt idx="36">
                  <c:v>0.11532455251378729</c:v>
                </c:pt>
                <c:pt idx="37">
                  <c:v>0.11529400118155818</c:v>
                </c:pt>
                <c:pt idx="38">
                  <c:v>0.11560727658500183</c:v>
                </c:pt>
                <c:pt idx="39">
                  <c:v>0.1146887813692113</c:v>
                </c:pt>
                <c:pt idx="40">
                  <c:v>0.11450221063499397</c:v>
                </c:pt>
                <c:pt idx="41">
                  <c:v>0.11422067837320894</c:v>
                </c:pt>
                <c:pt idx="42">
                  <c:v>0.10993860905496657</c:v>
                </c:pt>
                <c:pt idx="43">
                  <c:v>0.10995826928049002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0-4DB2-BDBF-21C181E57CB2}"/>
            </c:ext>
          </c:extLst>
        </c:ser>
        <c:ser>
          <c:idx val="2"/>
          <c:order val="2"/>
          <c:tx>
            <c:strRef>
              <c:f>'Growth Rolling'!$Z$1</c:f>
              <c:strCache>
                <c:ptCount val="1"/>
                <c:pt idx="0">
                  <c:v>Irish Life Multi Asset Portfolio 5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52065"/>
              </a:solidFill>
              <a:ln w="50800">
                <a:solidFill>
                  <a:srgbClr val="A52065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0-4DB2-BDBF-21C181E57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Rolling'!$Z$2:$Z$47</c:f>
              <c:numCache>
                <c:formatCode>0.0%</c:formatCode>
                <c:ptCount val="46"/>
                <c:pt idx="0">
                  <c:v>9.4548040590573784E-2</c:v>
                </c:pt>
                <c:pt idx="1">
                  <c:v>9.7311995501370208E-2</c:v>
                </c:pt>
                <c:pt idx="2">
                  <c:v>9.9995200876560081E-2</c:v>
                </c:pt>
                <c:pt idx="3">
                  <c:v>0.10032535716510345</c:v>
                </c:pt>
                <c:pt idx="4">
                  <c:v>0.10394209473939497</c:v>
                </c:pt>
                <c:pt idx="5">
                  <c:v>0.10406289090111848</c:v>
                </c:pt>
                <c:pt idx="6">
                  <c:v>0.1052065709434855</c:v>
                </c:pt>
                <c:pt idx="7">
                  <c:v>0.10772358462824357</c:v>
                </c:pt>
                <c:pt idx="8">
                  <c:v>0.10857000784639241</c:v>
                </c:pt>
                <c:pt idx="9">
                  <c:v>0.10829579237253387</c:v>
                </c:pt>
                <c:pt idx="10">
                  <c:v>0.10787044136520441</c:v>
                </c:pt>
                <c:pt idx="11">
                  <c:v>0.10777057594018598</c:v>
                </c:pt>
                <c:pt idx="12">
                  <c:v>0.10777819100629556</c:v>
                </c:pt>
                <c:pt idx="13">
                  <c:v>0.10825206457019548</c:v>
                </c:pt>
                <c:pt idx="14">
                  <c:v>0.10835950715024972</c:v>
                </c:pt>
                <c:pt idx="15">
                  <c:v>0.10870943798306146</c:v>
                </c:pt>
                <c:pt idx="16">
                  <c:v>0.10911965379443361</c:v>
                </c:pt>
                <c:pt idx="17">
                  <c:v>0.10780540458897235</c:v>
                </c:pt>
                <c:pt idx="18">
                  <c:v>0.10966579096680781</c:v>
                </c:pt>
                <c:pt idx="19">
                  <c:v>0.10826247293519969</c:v>
                </c:pt>
                <c:pt idx="20">
                  <c:v>0.10697136535630103</c:v>
                </c:pt>
                <c:pt idx="21">
                  <c:v>0.1076807752785299</c:v>
                </c:pt>
                <c:pt idx="22">
                  <c:v>0.10801055650231814</c:v>
                </c:pt>
                <c:pt idx="23">
                  <c:v>0.10836848190585402</c:v>
                </c:pt>
                <c:pt idx="24">
                  <c:v>0.10679058787290895</c:v>
                </c:pt>
                <c:pt idx="25">
                  <c:v>0.10643997254749925</c:v>
                </c:pt>
                <c:pt idx="26">
                  <c:v>0.106451808317661</c:v>
                </c:pt>
                <c:pt idx="27">
                  <c:v>0.10613912599271995</c:v>
                </c:pt>
                <c:pt idx="28">
                  <c:v>0.10612044259039589</c:v>
                </c:pt>
                <c:pt idx="29">
                  <c:v>0.10622292105532799</c:v>
                </c:pt>
                <c:pt idx="30">
                  <c:v>0.10766957262811033</c:v>
                </c:pt>
                <c:pt idx="31">
                  <c:v>0.10762210338684162</c:v>
                </c:pt>
                <c:pt idx="32">
                  <c:v>0.10770720488592819</c:v>
                </c:pt>
                <c:pt idx="33">
                  <c:v>0.10414272757215952</c:v>
                </c:pt>
                <c:pt idx="34">
                  <c:v>9.6343443354139913E-2</c:v>
                </c:pt>
                <c:pt idx="35">
                  <c:v>9.5260044520698278E-2</c:v>
                </c:pt>
                <c:pt idx="36">
                  <c:v>9.6344622803179722E-2</c:v>
                </c:pt>
                <c:pt idx="37">
                  <c:v>9.6353451986652586E-2</c:v>
                </c:pt>
                <c:pt idx="38">
                  <c:v>9.6641141237363268E-2</c:v>
                </c:pt>
                <c:pt idx="39">
                  <c:v>9.6131875641563919E-2</c:v>
                </c:pt>
                <c:pt idx="40">
                  <c:v>9.6193840842806508E-2</c:v>
                </c:pt>
                <c:pt idx="41">
                  <c:v>9.6331695647567189E-2</c:v>
                </c:pt>
                <c:pt idx="42">
                  <c:v>9.2391000438086776E-2</c:v>
                </c:pt>
                <c:pt idx="43">
                  <c:v>9.2158099646551028E-2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E0-4DB2-BDBF-21C181E57CB2}"/>
            </c:ext>
          </c:extLst>
        </c:ser>
        <c:ser>
          <c:idx val="3"/>
          <c:order val="3"/>
          <c:tx>
            <c:strRef>
              <c:f>'Growth Rolling'!$AA$1</c:f>
              <c:strCache>
                <c:ptCount val="1"/>
                <c:pt idx="0">
                  <c:v>Davy Long Term Growth</c:v>
                </c:pt>
              </c:strCache>
            </c:strRef>
          </c:tx>
          <c:spPr>
            <a:ln w="25400" cap="rnd">
              <a:solidFill>
                <a:srgbClr val="A520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05023"/>
              </a:solidFill>
              <a:ln w="50800">
                <a:solidFill>
                  <a:srgbClr val="F05023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0-4DB2-BDBF-21C181E57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Rolling'!$AA$2:$AA$47</c:f>
              <c:numCache>
                <c:formatCode>0.0%</c:formatCode>
                <c:ptCount val="46"/>
                <c:pt idx="0">
                  <c:v>0.10087831927216254</c:v>
                </c:pt>
                <c:pt idx="1">
                  <c:v>0.10358166160262082</c:v>
                </c:pt>
                <c:pt idx="2">
                  <c:v>0.10712396127255179</c:v>
                </c:pt>
                <c:pt idx="3">
                  <c:v>0.107550933606163</c:v>
                </c:pt>
                <c:pt idx="4">
                  <c:v>0.11125948629232113</c:v>
                </c:pt>
                <c:pt idx="5">
                  <c:v>0.111209926817857</c:v>
                </c:pt>
                <c:pt idx="6">
                  <c:v>0.11151758625336276</c:v>
                </c:pt>
                <c:pt idx="7">
                  <c:v>0.11283053185253687</c:v>
                </c:pt>
                <c:pt idx="8">
                  <c:v>0.11388368341097641</c:v>
                </c:pt>
                <c:pt idx="9">
                  <c:v>0.11342126772613105</c:v>
                </c:pt>
                <c:pt idx="10">
                  <c:v>0.11264116272566467</c:v>
                </c:pt>
                <c:pt idx="11">
                  <c:v>0.11240279227552326</c:v>
                </c:pt>
                <c:pt idx="12">
                  <c:v>0.11236353906929791</c:v>
                </c:pt>
                <c:pt idx="13">
                  <c:v>0.11221399395682265</c:v>
                </c:pt>
                <c:pt idx="14">
                  <c:v>0.11224259374178008</c:v>
                </c:pt>
                <c:pt idx="15">
                  <c:v>0.1124675102808388</c:v>
                </c:pt>
                <c:pt idx="16">
                  <c:v>0.11280124229524163</c:v>
                </c:pt>
                <c:pt idx="17">
                  <c:v>0.11145155882224859</c:v>
                </c:pt>
                <c:pt idx="18">
                  <c:v>0.11266981651864508</c:v>
                </c:pt>
                <c:pt idx="19">
                  <c:v>0.10997414805545389</c:v>
                </c:pt>
                <c:pt idx="20">
                  <c:v>0.10813851903964503</c:v>
                </c:pt>
                <c:pt idx="21">
                  <c:v>0.10806188686553379</c:v>
                </c:pt>
                <c:pt idx="22">
                  <c:v>0.10838786657741874</c:v>
                </c:pt>
                <c:pt idx="23">
                  <c:v>0.10831429915512462</c:v>
                </c:pt>
                <c:pt idx="24">
                  <c:v>0.10657094274082377</c:v>
                </c:pt>
                <c:pt idx="25">
                  <c:v>0.10649227394691209</c:v>
                </c:pt>
                <c:pt idx="26">
                  <c:v>0.10642400997223272</c:v>
                </c:pt>
                <c:pt idx="27">
                  <c:v>0.10606511644192382</c:v>
                </c:pt>
                <c:pt idx="28">
                  <c:v>0.10603486294179024</c:v>
                </c:pt>
                <c:pt idx="29">
                  <c:v>0.10601923479708944</c:v>
                </c:pt>
                <c:pt idx="30">
                  <c:v>0.10660254708372348</c:v>
                </c:pt>
                <c:pt idx="31">
                  <c:v>0.10675441218554889</c:v>
                </c:pt>
                <c:pt idx="32">
                  <c:v>0.10714643011049978</c:v>
                </c:pt>
                <c:pt idx="33">
                  <c:v>0.10354147427282974</c:v>
                </c:pt>
                <c:pt idx="34">
                  <c:v>9.6478068256591276E-2</c:v>
                </c:pt>
                <c:pt idx="35">
                  <c:v>9.2654858199456111E-2</c:v>
                </c:pt>
                <c:pt idx="36">
                  <c:v>9.3885114148915719E-2</c:v>
                </c:pt>
                <c:pt idx="37">
                  <c:v>9.3689822802940873E-2</c:v>
                </c:pt>
                <c:pt idx="38">
                  <c:v>9.4075293208170513E-2</c:v>
                </c:pt>
                <c:pt idx="39">
                  <c:v>9.3471850223324923E-2</c:v>
                </c:pt>
                <c:pt idx="40">
                  <c:v>9.3658725598577824E-2</c:v>
                </c:pt>
                <c:pt idx="41">
                  <c:v>9.3490299117801864E-2</c:v>
                </c:pt>
                <c:pt idx="42">
                  <c:v>8.8072677718610159E-2</c:v>
                </c:pt>
                <c:pt idx="43">
                  <c:v>8.8025565108535972E-2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E0-4DB2-BDBF-21C181E57CB2}"/>
            </c:ext>
          </c:extLst>
        </c:ser>
        <c:ser>
          <c:idx val="4"/>
          <c:order val="4"/>
          <c:tx>
            <c:strRef>
              <c:f>'Growth Rolling'!$AB$1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89BC"/>
              </a:solidFill>
              <a:ln w="50800">
                <a:solidFill>
                  <a:srgbClr val="5089BC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E0-4DB2-BDBF-21C181E57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Rolling'!$AB$2:$AB$47</c:f>
              <c:numCache>
                <c:formatCode>0.0%</c:formatCode>
                <c:ptCount val="46"/>
                <c:pt idx="0">
                  <c:v>0.13354394515029103</c:v>
                </c:pt>
                <c:pt idx="1">
                  <c:v>0.13550995052069542</c:v>
                </c:pt>
                <c:pt idx="2">
                  <c:v>0.14365741310189947</c:v>
                </c:pt>
                <c:pt idx="3">
                  <c:v>0.14478952540537551</c:v>
                </c:pt>
                <c:pt idx="4">
                  <c:v>0.14712178429387521</c:v>
                </c:pt>
                <c:pt idx="5">
                  <c:v>0.14795717808959763</c:v>
                </c:pt>
                <c:pt idx="6">
                  <c:v>0.14817410768117287</c:v>
                </c:pt>
                <c:pt idx="7">
                  <c:v>0.15314370809174735</c:v>
                </c:pt>
                <c:pt idx="8">
                  <c:v>0.15370780250122074</c:v>
                </c:pt>
                <c:pt idx="9">
                  <c:v>0.15320653666184633</c:v>
                </c:pt>
                <c:pt idx="10">
                  <c:v>0.15191200865555524</c:v>
                </c:pt>
                <c:pt idx="11">
                  <c:v>0.15174141282255016</c:v>
                </c:pt>
                <c:pt idx="12">
                  <c:v>0.15121648975057264</c:v>
                </c:pt>
                <c:pt idx="13">
                  <c:v>0.15119660695725393</c:v>
                </c:pt>
                <c:pt idx="14">
                  <c:v>0.15067231179957286</c:v>
                </c:pt>
                <c:pt idx="15">
                  <c:v>0.15090803602463512</c:v>
                </c:pt>
                <c:pt idx="16">
                  <c:v>0.15164561966619092</c:v>
                </c:pt>
                <c:pt idx="17">
                  <c:v>0.15022646093727712</c:v>
                </c:pt>
                <c:pt idx="18">
                  <c:v>0.15240702527843489</c:v>
                </c:pt>
                <c:pt idx="19">
                  <c:v>0.14814907467655336</c:v>
                </c:pt>
                <c:pt idx="20">
                  <c:v>0.14695836158240858</c:v>
                </c:pt>
                <c:pt idx="21">
                  <c:v>0.14680973080717263</c:v>
                </c:pt>
                <c:pt idx="22">
                  <c:v>0.14669441904316829</c:v>
                </c:pt>
                <c:pt idx="23">
                  <c:v>0.1471734726270979</c:v>
                </c:pt>
                <c:pt idx="24">
                  <c:v>0.14618845225403337</c:v>
                </c:pt>
                <c:pt idx="25">
                  <c:v>0.14568696926557034</c:v>
                </c:pt>
                <c:pt idx="26">
                  <c:v>0.14558142746470487</c:v>
                </c:pt>
                <c:pt idx="27">
                  <c:v>0.14556110002735778</c:v>
                </c:pt>
                <c:pt idx="28">
                  <c:v>0.14555925782435836</c:v>
                </c:pt>
                <c:pt idx="29">
                  <c:v>0.14592877375030067</c:v>
                </c:pt>
                <c:pt idx="30">
                  <c:v>0.14826780887715346</c:v>
                </c:pt>
                <c:pt idx="31">
                  <c:v>0.14863165024299346</c:v>
                </c:pt>
                <c:pt idx="32">
                  <c:v>0.14906542157798136</c:v>
                </c:pt>
                <c:pt idx="33">
                  <c:v>0.14551766594461363</c:v>
                </c:pt>
                <c:pt idx="34">
                  <c:v>0.1426151953956811</c:v>
                </c:pt>
                <c:pt idx="35">
                  <c:v>0.14035469580318177</c:v>
                </c:pt>
                <c:pt idx="36">
                  <c:v>0.14192271223913835</c:v>
                </c:pt>
                <c:pt idx="37">
                  <c:v>0.14194540524890098</c:v>
                </c:pt>
                <c:pt idx="38">
                  <c:v>0.14226522487816484</c:v>
                </c:pt>
                <c:pt idx="39">
                  <c:v>0.14185515233134074</c:v>
                </c:pt>
                <c:pt idx="40">
                  <c:v>0.14179905952809269</c:v>
                </c:pt>
                <c:pt idx="41">
                  <c:v>0.14128578940643025</c:v>
                </c:pt>
                <c:pt idx="42">
                  <c:v>0.13881843897935947</c:v>
                </c:pt>
                <c:pt idx="43">
                  <c:v>0.13906918425667467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3E0-4DB2-BDBF-21C181E57CB2}"/>
            </c:ext>
          </c:extLst>
        </c:ser>
        <c:ser>
          <c:idx val="5"/>
          <c:order val="5"/>
          <c:tx>
            <c:strRef>
              <c:f>'Growth Rolling'!$AC$1</c:f>
              <c:strCache>
                <c:ptCount val="1"/>
                <c:pt idx="0">
                  <c:v>Aviva Cantor Fitzgerald Multi Asset 70 Fund Series C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2993E"/>
              </a:solidFill>
              <a:ln w="50800">
                <a:solidFill>
                  <a:srgbClr val="62993E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E0-4DB2-BDBF-21C181E57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'Growth Rolling'!$W$2:$W$47</c:f>
              <c:numCache>
                <c:formatCode>m/d/yyyy</c:formatCode>
                <c:ptCount val="46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  <c:pt idx="24">
                  <c:v>45444</c:v>
                </c:pt>
                <c:pt idx="25">
                  <c:v>45474</c:v>
                </c:pt>
                <c:pt idx="26">
                  <c:v>45505</c:v>
                </c:pt>
                <c:pt idx="27">
                  <c:v>45536</c:v>
                </c:pt>
                <c:pt idx="28">
                  <c:v>45566</c:v>
                </c:pt>
                <c:pt idx="29">
                  <c:v>45597</c:v>
                </c:pt>
                <c:pt idx="30">
                  <c:v>45627</c:v>
                </c:pt>
                <c:pt idx="31">
                  <c:v>45658</c:v>
                </c:pt>
                <c:pt idx="32">
                  <c:v>45689</c:v>
                </c:pt>
                <c:pt idx="33">
                  <c:v>45717</c:v>
                </c:pt>
                <c:pt idx="34">
                  <c:v>45748</c:v>
                </c:pt>
                <c:pt idx="35">
                  <c:v>45778</c:v>
                </c:pt>
                <c:pt idx="36">
                  <c:v>45809</c:v>
                </c:pt>
                <c:pt idx="37">
                  <c:v>45839</c:v>
                </c:pt>
                <c:pt idx="38">
                  <c:v>45870</c:v>
                </c:pt>
                <c:pt idx="39">
                  <c:v>45901</c:v>
                </c:pt>
                <c:pt idx="40">
                  <c:v>45931</c:v>
                </c:pt>
                <c:pt idx="41">
                  <c:v>45962</c:v>
                </c:pt>
                <c:pt idx="42">
                  <c:v>45992</c:v>
                </c:pt>
                <c:pt idx="43">
                  <c:v>46023</c:v>
                </c:pt>
              </c:numCache>
            </c:numRef>
          </c:cat>
          <c:val>
            <c:numRef>
              <c:f>'Growth Rolling'!$AC$2:$AC$47</c:f>
              <c:numCache>
                <c:formatCode>0.0%</c:formatCode>
                <c:ptCount val="46"/>
                <c:pt idx="0">
                  <c:v>0.12439426438054106</c:v>
                </c:pt>
                <c:pt idx="1">
                  <c:v>0.13100457517272665</c:v>
                </c:pt>
                <c:pt idx="2">
                  <c:v>0.13824945608825198</c:v>
                </c:pt>
                <c:pt idx="3">
                  <c:v>0.13960449836101763</c:v>
                </c:pt>
                <c:pt idx="4">
                  <c:v>0.14349282783207379</c:v>
                </c:pt>
                <c:pt idx="5">
                  <c:v>0.14370249488872774</c:v>
                </c:pt>
                <c:pt idx="6">
                  <c:v>0.14566689061779856</c:v>
                </c:pt>
                <c:pt idx="7">
                  <c:v>0.14839226556280427</c:v>
                </c:pt>
                <c:pt idx="8">
                  <c:v>0.15312188914322106</c:v>
                </c:pt>
                <c:pt idx="9">
                  <c:v>0.15295105643714341</c:v>
                </c:pt>
                <c:pt idx="10">
                  <c:v>0.15231147106607854</c:v>
                </c:pt>
                <c:pt idx="11">
                  <c:v>0.15175368937547476</c:v>
                </c:pt>
                <c:pt idx="12">
                  <c:v>0.15157630323934201</c:v>
                </c:pt>
                <c:pt idx="13">
                  <c:v>0.15126775366023576</c:v>
                </c:pt>
                <c:pt idx="14">
                  <c:v>0.15125046047888438</c:v>
                </c:pt>
                <c:pt idx="15">
                  <c:v>0.15120502668265814</c:v>
                </c:pt>
                <c:pt idx="16">
                  <c:v>0.15130981947360694</c:v>
                </c:pt>
                <c:pt idx="17">
                  <c:v>0.14908780458400819</c:v>
                </c:pt>
                <c:pt idx="18">
                  <c:v>0.15128090705384439</c:v>
                </c:pt>
                <c:pt idx="19">
                  <c:v>0.14911092198006051</c:v>
                </c:pt>
                <c:pt idx="20">
                  <c:v>0.14765556047198286</c:v>
                </c:pt>
                <c:pt idx="21">
                  <c:v>0.14815562354441147</c:v>
                </c:pt>
                <c:pt idx="22">
                  <c:v>0.14849092680124434</c:v>
                </c:pt>
                <c:pt idx="23">
                  <c:v>0.14889765609922928</c:v>
                </c:pt>
                <c:pt idx="24">
                  <c:v>0.14873935012100992</c:v>
                </c:pt>
                <c:pt idx="25">
                  <c:v>0.14876098786694955</c:v>
                </c:pt>
                <c:pt idx="26">
                  <c:v>0.14875789272503148</c:v>
                </c:pt>
                <c:pt idx="27">
                  <c:v>0.1488106225275421</c:v>
                </c:pt>
                <c:pt idx="28">
                  <c:v>0.14888653178433064</c:v>
                </c:pt>
                <c:pt idx="29">
                  <c:v>0.14865520535236876</c:v>
                </c:pt>
                <c:pt idx="30">
                  <c:v>0.14978328363166354</c:v>
                </c:pt>
                <c:pt idx="31">
                  <c:v>0.14991178939574992</c:v>
                </c:pt>
                <c:pt idx="32">
                  <c:v>0.15020697230338256</c:v>
                </c:pt>
                <c:pt idx="33">
                  <c:v>0.14966765030066551</c:v>
                </c:pt>
                <c:pt idx="34">
                  <c:v>0.14795374010451312</c:v>
                </c:pt>
                <c:pt idx="35">
                  <c:v>0.1417185747225724</c:v>
                </c:pt>
                <c:pt idx="36">
                  <c:v>0.14500255879229734</c:v>
                </c:pt>
                <c:pt idx="37">
                  <c:v>0.14581387565616871</c:v>
                </c:pt>
                <c:pt idx="38">
                  <c:v>0.1459708172331137</c:v>
                </c:pt>
                <c:pt idx="39">
                  <c:v>0.14600071258334554</c:v>
                </c:pt>
                <c:pt idx="40">
                  <c:v>0.1460063853300741</c:v>
                </c:pt>
                <c:pt idx="41">
                  <c:v>0.14623980083146881</c:v>
                </c:pt>
                <c:pt idx="42">
                  <c:v>0.14298328211871886</c:v>
                </c:pt>
                <c:pt idx="43">
                  <c:v>0.14286470481910998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3E0-4DB2-BDBF-21C181E5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291791"/>
        <c:axId val="1751303311"/>
      </c:lineChart>
      <c:dateAx>
        <c:axId val="1751291791"/>
        <c:scaling>
          <c:orientation val="minMax"/>
          <c:max val="46054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303311"/>
        <c:crosses val="autoZero"/>
        <c:auto val="1"/>
        <c:lblOffset val="100"/>
        <c:baseTimeUnit val="months"/>
        <c:majorUnit val="3"/>
        <c:majorTimeUnit val="months"/>
      </c:dateAx>
      <c:valAx>
        <c:axId val="1751303311"/>
        <c:scaling>
          <c:orientation val="minMax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9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0311101049790423E-2"/>
          <c:y val="1.7933770725919972E-2"/>
          <c:w val="0.88479983956884489"/>
          <c:h val="0.19918858965082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55047852677035E-2"/>
          <c:y val="0.22873813355949846"/>
          <c:w val="0.93219008685496163"/>
          <c:h val="0.6909674534638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'Equity Funds '!$Z$1</c:f>
              <c:strCache>
                <c:ptCount val="1"/>
                <c:pt idx="0">
                  <c:v>Zurich Life International Equity G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'!$Z$10:$Z$14</c:f>
              <c:numCache>
                <c:formatCode>0.0%</c:formatCode>
                <c:ptCount val="5"/>
                <c:pt idx="0">
                  <c:v>6.3635362765606149E-2</c:v>
                </c:pt>
                <c:pt idx="1">
                  <c:v>0.22821576763485479</c:v>
                </c:pt>
                <c:pt idx="2">
                  <c:v>0.18585578981968398</c:v>
                </c:pt>
                <c:pt idx="3">
                  <c:v>0.12451374537978444</c:v>
                </c:pt>
                <c:pt idx="4">
                  <c:v>0.1155148186798225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3-48DA-AFF7-44750EEA5C36}"/>
            </c:ext>
          </c:extLst>
        </c:ser>
        <c:ser>
          <c:idx val="1"/>
          <c:order val="1"/>
          <c:tx>
            <c:strRef>
              <c:f>'Equity Funds '!$AA$1</c:f>
              <c:strCache>
                <c:ptCount val="1"/>
                <c:pt idx="0">
                  <c:v>Aviva High Yield Equity Fund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'!$AA$10:$AA$14</c:f>
              <c:numCache>
                <c:formatCode>0.0%</c:formatCode>
                <c:ptCount val="5"/>
                <c:pt idx="0">
                  <c:v>3.6002086607178407E-2</c:v>
                </c:pt>
                <c:pt idx="1">
                  <c:v>0.20221412550594203</c:v>
                </c:pt>
                <c:pt idx="2">
                  <c:v>0.15367309453085065</c:v>
                </c:pt>
                <c:pt idx="3">
                  <c:v>0.14998343482062726</c:v>
                </c:pt>
                <c:pt idx="4">
                  <c:v>0.11619316423722914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3-48DA-AFF7-44750EEA5C36}"/>
            </c:ext>
          </c:extLst>
        </c:ser>
        <c:ser>
          <c:idx val="2"/>
          <c:order val="2"/>
          <c:tx>
            <c:strRef>
              <c:f>'Equity Funds '!$AB$1</c:f>
              <c:strCache>
                <c:ptCount val="1"/>
                <c:pt idx="0">
                  <c:v>Irish Life IL/Setanta  Global Equity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'!$AB$10:$AB$14</c:f>
              <c:numCache>
                <c:formatCode>0.0%</c:formatCode>
                <c:ptCount val="5"/>
                <c:pt idx="0">
                  <c:v>8.7725381414701847E-2</c:v>
                </c:pt>
                <c:pt idx="1">
                  <c:v>0.11594202898550722</c:v>
                </c:pt>
                <c:pt idx="2">
                  <c:v>0.13500659838801243</c:v>
                </c:pt>
                <c:pt idx="3">
                  <c:v>0.13195632772586863</c:v>
                </c:pt>
                <c:pt idx="4">
                  <c:v>8.0732101255891031E-2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3-48DA-AFF7-44750EEA5C36}"/>
            </c:ext>
          </c:extLst>
        </c:ser>
        <c:ser>
          <c:idx val="3"/>
          <c:order val="3"/>
          <c:tx>
            <c:strRef>
              <c:f>'Equity Funds '!$AC$1</c:f>
              <c:strCache>
                <c:ptCount val="1"/>
                <c:pt idx="0">
                  <c:v>New Ireland iFunds Equities Gross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'!$AC$10:$AC$14</c:f>
              <c:numCache>
                <c:formatCode>0.0%</c:formatCode>
                <c:ptCount val="5"/>
                <c:pt idx="0">
                  <c:v>8.4501977705861195E-2</c:v>
                </c:pt>
                <c:pt idx="1">
                  <c:v>0.1624936126724579</c:v>
                </c:pt>
                <c:pt idx="2">
                  <c:v>0.15017168364896505</c:v>
                </c:pt>
                <c:pt idx="3">
                  <c:v>0.13097330880911318</c:v>
                </c:pt>
                <c:pt idx="4">
                  <c:v>9.8639589490892465E-2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3-48DA-AFF7-44750EEA5C36}"/>
            </c:ext>
          </c:extLst>
        </c:ser>
        <c:ser>
          <c:idx val="4"/>
          <c:order val="4"/>
          <c:tx>
            <c:strRef>
              <c:f>'Equity Funds '!$AD$1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'!$AD$10:$AD$14</c:f>
              <c:numCache>
                <c:formatCode>0.0%</c:formatCode>
                <c:ptCount val="5"/>
                <c:pt idx="0">
                  <c:v>-1.6032064128256741E-3</c:v>
                </c:pt>
                <c:pt idx="1">
                  <c:v>0.16277807921866522</c:v>
                </c:pt>
                <c:pt idx="2">
                  <c:v>0.10584612523709014</c:v>
                </c:pt>
                <c:pt idx="3">
                  <c:v>0.11064495652879369</c:v>
                </c:pt>
                <c:pt idx="4">
                  <c:v>0.10339475914647966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E3-48DA-AFF7-44750EEA5C36}"/>
            </c:ext>
          </c:extLst>
        </c:ser>
        <c:ser>
          <c:idx val="5"/>
          <c:order val="5"/>
          <c:tx>
            <c:strRef>
              <c:f>'Equity Funds '!$AE$1</c:f>
              <c:strCache>
                <c:ptCount val="1"/>
                <c:pt idx="0">
                  <c:v>New Ireland PRIME Equities Gross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'Equity Funds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'Equity Funds '!$AE$10:$AE$14</c:f>
              <c:numCache>
                <c:formatCode>0.0%</c:formatCode>
                <c:ptCount val="5"/>
                <c:pt idx="0">
                  <c:v>7.5167785234899379E-2</c:v>
                </c:pt>
                <c:pt idx="1">
                  <c:v>0.15896136795440147</c:v>
                </c:pt>
                <c:pt idx="2">
                  <c:v>0.13924291817583301</c:v>
                </c:pt>
                <c:pt idx="3">
                  <c:v>0.11949328539011761</c:v>
                </c:pt>
                <c:pt idx="4">
                  <c:v>9.271307365497794E-2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E3-48DA-AFF7-44750EEA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821696"/>
        <c:axId val="1134756656"/>
      </c:barChart>
      <c:catAx>
        <c:axId val="17368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134756656"/>
        <c:crosses val="autoZero"/>
        <c:auto val="1"/>
        <c:lblAlgn val="ctr"/>
        <c:lblOffset val="100"/>
        <c:noMultiLvlLbl val="0"/>
      </c:catAx>
      <c:valAx>
        <c:axId val="113475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17368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791516617854202E-2"/>
          <c:y val="9.0682820066279417E-3"/>
          <c:w val="0.89387102692798037"/>
          <c:h val="0.14811021539550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67357188551799E-2"/>
          <c:y val="0.15643894490922777"/>
          <c:w val="0.89435106502385509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'Equity Funds '!$R$1</c:f>
              <c:strCache>
                <c:ptCount val="1"/>
                <c:pt idx="0">
                  <c:v>Zurich Life International Equity G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'!$R$2:$R$106</c:f>
              <c:numCache>
                <c:formatCode>0.0%</c:formatCode>
                <c:ptCount val="105"/>
                <c:pt idx="0">
                  <c:v>0</c:v>
                </c:pt>
                <c:pt idx="1">
                  <c:v>-5.4630593132153123E-3</c:v>
                </c:pt>
                <c:pt idx="2">
                  <c:v>-1.0665972944849028E-2</c:v>
                </c:pt>
                <c:pt idx="3">
                  <c:v>1.7429760665973064E-2</c:v>
                </c:pt>
                <c:pt idx="4">
                  <c:v>5.2939646201873108E-2</c:v>
                </c:pt>
                <c:pt idx="5">
                  <c:v>4.929760665972957E-2</c:v>
                </c:pt>
                <c:pt idx="6">
                  <c:v>5.7101977107180145E-2</c:v>
                </c:pt>
                <c:pt idx="7">
                  <c:v>7.5962539021852363E-2</c:v>
                </c:pt>
                <c:pt idx="8">
                  <c:v>6.5816857440166521E-2</c:v>
                </c:pt>
                <c:pt idx="9">
                  <c:v>2.1722164412070821E-2</c:v>
                </c:pt>
                <c:pt idx="10">
                  <c:v>5.098855359001047E-2</c:v>
                </c:pt>
                <c:pt idx="11">
                  <c:v>9.0270551508845082E-2</c:v>
                </c:pt>
                <c:pt idx="12">
                  <c:v>8.1945889698231009E-2</c:v>
                </c:pt>
                <c:pt idx="13">
                  <c:v>0.10978147762747151</c:v>
                </c:pt>
                <c:pt idx="14">
                  <c:v>0.12838189386056198</c:v>
                </c:pt>
                <c:pt idx="15">
                  <c:v>0.13579604578564008</c:v>
                </c:pt>
                <c:pt idx="16">
                  <c:v>7.5962539021852363E-2</c:v>
                </c:pt>
                <c:pt idx="17">
                  <c:v>8.6758584807492253E-2</c:v>
                </c:pt>
                <c:pt idx="18">
                  <c:v>-1.3007284079084287E-3</c:v>
                </c:pt>
                <c:pt idx="19">
                  <c:v>6.8548387096774258E-2</c:v>
                </c:pt>
                <c:pt idx="20">
                  <c:v>0.10757023933402712</c:v>
                </c:pt>
                <c:pt idx="21">
                  <c:v>0.13553590010405833</c:v>
                </c:pt>
                <c:pt idx="22">
                  <c:v>0.17689906347554632</c:v>
                </c:pt>
                <c:pt idx="23">
                  <c:v>0.1139438085327784</c:v>
                </c:pt>
                <c:pt idx="24">
                  <c:v>0.16090010405827271</c:v>
                </c:pt>
                <c:pt idx="25">
                  <c:v>0.19120707596253902</c:v>
                </c:pt>
                <c:pt idx="26">
                  <c:v>0.18314255983350686</c:v>
                </c:pt>
                <c:pt idx="27">
                  <c:v>0.21761186264308022</c:v>
                </c:pt>
                <c:pt idx="28">
                  <c:v>0.22216441207075974</c:v>
                </c:pt>
                <c:pt idx="29">
                  <c:v>0.26860041623309056</c:v>
                </c:pt>
                <c:pt idx="30">
                  <c:v>0.28746097814776278</c:v>
                </c:pt>
                <c:pt idx="31">
                  <c:v>0.29435483870967755</c:v>
                </c:pt>
                <c:pt idx="32">
                  <c:v>0.20447450572320505</c:v>
                </c:pt>
                <c:pt idx="33">
                  <c:v>7.1540062434963581E-2</c:v>
                </c:pt>
                <c:pt idx="34">
                  <c:v>0.20304370447450576</c:v>
                </c:pt>
                <c:pt idx="35">
                  <c:v>0.26209677419354838</c:v>
                </c:pt>
                <c:pt idx="36">
                  <c:v>0.29240374609781489</c:v>
                </c:pt>
                <c:pt idx="37">
                  <c:v>0.29825702393340281</c:v>
                </c:pt>
                <c:pt idx="38">
                  <c:v>0.38007284079084297</c:v>
                </c:pt>
                <c:pt idx="39">
                  <c:v>0.3577003121748179</c:v>
                </c:pt>
                <c:pt idx="40">
                  <c:v>0.32193028095733611</c:v>
                </c:pt>
                <c:pt idx="41">
                  <c:v>0.45278355879292426</c:v>
                </c:pt>
                <c:pt idx="42">
                  <c:v>0.48517169614984396</c:v>
                </c:pt>
                <c:pt idx="43">
                  <c:v>0.45499479708636831</c:v>
                </c:pt>
                <c:pt idx="44">
                  <c:v>0.50390218522372543</c:v>
                </c:pt>
                <c:pt idx="45">
                  <c:v>0.57336108220603532</c:v>
                </c:pt>
                <c:pt idx="46">
                  <c:v>0.62630072840790851</c:v>
                </c:pt>
                <c:pt idx="47">
                  <c:v>0.62148803329864721</c:v>
                </c:pt>
                <c:pt idx="48">
                  <c:v>0.69302809573361079</c:v>
                </c:pt>
                <c:pt idx="49">
                  <c:v>0.72450572320499484</c:v>
                </c:pt>
                <c:pt idx="50">
                  <c:v>0.78459937565036431</c:v>
                </c:pt>
                <c:pt idx="51">
                  <c:v>0.72593652445369428</c:v>
                </c:pt>
                <c:pt idx="52">
                  <c:v>0.8277835587929242</c:v>
                </c:pt>
                <c:pt idx="53">
                  <c:v>0.81763787721123848</c:v>
                </c:pt>
                <c:pt idx="54">
                  <c:v>0.87330905306971918</c:v>
                </c:pt>
                <c:pt idx="55">
                  <c:v>0.75832466181061398</c:v>
                </c:pt>
                <c:pt idx="56">
                  <c:v>0.67898022892819987</c:v>
                </c:pt>
                <c:pt idx="57">
                  <c:v>0.71644120707596248</c:v>
                </c:pt>
                <c:pt idx="58">
                  <c:v>0.62578043704474529</c:v>
                </c:pt>
                <c:pt idx="59">
                  <c:v>0.60418834547346523</c:v>
                </c:pt>
                <c:pt idx="60">
                  <c:v>0.49583766909469312</c:v>
                </c:pt>
                <c:pt idx="61">
                  <c:v>0.64737252861602512</c:v>
                </c:pt>
                <c:pt idx="62">
                  <c:v>0.58207596253902194</c:v>
                </c:pt>
                <c:pt idx="63">
                  <c:v>0.4639698231009366</c:v>
                </c:pt>
                <c:pt idx="64">
                  <c:v>0.55072840790842892</c:v>
                </c:pt>
                <c:pt idx="65">
                  <c:v>0.60848074921956297</c:v>
                </c:pt>
                <c:pt idx="66">
                  <c:v>0.50468262226847038</c:v>
                </c:pt>
                <c:pt idx="67">
                  <c:v>0.58584807492195645</c:v>
                </c:pt>
                <c:pt idx="68">
                  <c:v>0.57713319458896994</c:v>
                </c:pt>
                <c:pt idx="69">
                  <c:v>0.59976586888657668</c:v>
                </c:pt>
                <c:pt idx="70">
                  <c:v>0.61017169614984412</c:v>
                </c:pt>
                <c:pt idx="71">
                  <c:v>0.65647762747138405</c:v>
                </c:pt>
                <c:pt idx="72">
                  <c:v>0.72905827263267431</c:v>
                </c:pt>
                <c:pt idx="73">
                  <c:v>0.76508844953173782</c:v>
                </c:pt>
                <c:pt idx="74">
                  <c:v>0.75910509885535926</c:v>
                </c:pt>
                <c:pt idx="75">
                  <c:v>0.71735171696149846</c:v>
                </c:pt>
                <c:pt idx="76">
                  <c:v>0.67767950052029136</c:v>
                </c:pt>
                <c:pt idx="77">
                  <c:v>0.78928199791883458</c:v>
                </c:pt>
                <c:pt idx="78">
                  <c:v>0.84807492195629552</c:v>
                </c:pt>
                <c:pt idx="79">
                  <c:v>0.90712799167533831</c:v>
                </c:pt>
                <c:pt idx="80">
                  <c:v>1.021462018730489</c:v>
                </c:pt>
                <c:pt idx="81">
                  <c:v>1.0920915712799171</c:v>
                </c:pt>
                <c:pt idx="82">
                  <c:v>1.0429240374609781</c:v>
                </c:pt>
                <c:pt idx="83">
                  <c:v>1.1044484911550472</c:v>
                </c:pt>
                <c:pt idx="84">
                  <c:v>1.1841831425598337</c:v>
                </c:pt>
                <c:pt idx="85">
                  <c:v>1.1800208116545268</c:v>
                </c:pt>
                <c:pt idx="86">
                  <c:v>1.1991415192507806</c:v>
                </c:pt>
                <c:pt idx="87">
                  <c:v>1.2138397502601459</c:v>
                </c:pt>
                <c:pt idx="88">
                  <c:v>1.2180020811654528</c:v>
                </c:pt>
                <c:pt idx="89">
                  <c:v>1.3880072840790845</c:v>
                </c:pt>
                <c:pt idx="90">
                  <c:v>1.3629032258064517</c:v>
                </c:pt>
                <c:pt idx="91">
                  <c:v>1.4413371488033302</c:v>
                </c:pt>
                <c:pt idx="92">
                  <c:v>1.3904786680541104</c:v>
                </c:pt>
                <c:pt idx="93">
                  <c:v>1.1720863683662854</c:v>
                </c:pt>
                <c:pt idx="94">
                  <c:v>1.0907908428720086</c:v>
                </c:pt>
                <c:pt idx="95">
                  <c:v>1.2271071800208118</c:v>
                </c:pt>
                <c:pt idx="96">
                  <c:v>1.2717221644120709</c:v>
                </c:pt>
                <c:pt idx="97">
                  <c:v>1.3684963579604581</c:v>
                </c:pt>
                <c:pt idx="98">
                  <c:v>1.3531477627471384</c:v>
                </c:pt>
                <c:pt idx="99">
                  <c:v>1.4413371488033302</c:v>
                </c:pt>
                <c:pt idx="100">
                  <c:v>1.5470863683662854</c:v>
                </c:pt>
                <c:pt idx="101">
                  <c:v>1.5226326742976068</c:v>
                </c:pt>
                <c:pt idx="102">
                  <c:v>1.5132674297606661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A-49BD-BBB5-8616C5557E60}"/>
            </c:ext>
          </c:extLst>
        </c:ser>
        <c:ser>
          <c:idx val="1"/>
          <c:order val="1"/>
          <c:tx>
            <c:strRef>
              <c:f>'Equity Funds '!$S$1</c:f>
              <c:strCache>
                <c:ptCount val="1"/>
                <c:pt idx="0">
                  <c:v>Aviva High Yield Equity Fund 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'!$S$2:$S$106</c:f>
              <c:numCache>
                <c:formatCode>0.0%</c:formatCode>
                <c:ptCount val="105"/>
                <c:pt idx="0">
                  <c:v>0</c:v>
                </c:pt>
                <c:pt idx="1">
                  <c:v>-7.5286415711947998E-3</c:v>
                </c:pt>
                <c:pt idx="2">
                  <c:v>-1.8003273322422259E-2</c:v>
                </c:pt>
                <c:pt idx="3">
                  <c:v>1.7348608837970576E-2</c:v>
                </c:pt>
                <c:pt idx="4">
                  <c:v>4.6153846153846226E-2</c:v>
                </c:pt>
                <c:pt idx="5">
                  <c:v>4.877250409165295E-2</c:v>
                </c:pt>
                <c:pt idx="6">
                  <c:v>6.8739770867430439E-2</c:v>
                </c:pt>
                <c:pt idx="7">
                  <c:v>7.0049099836333811E-2</c:v>
                </c:pt>
                <c:pt idx="8">
                  <c:v>4.6481178396071979E-2</c:v>
                </c:pt>
                <c:pt idx="9">
                  <c:v>-6.5466448445168125E-4</c:v>
                </c:pt>
                <c:pt idx="10">
                  <c:v>4.8445171849427204E-2</c:v>
                </c:pt>
                <c:pt idx="11">
                  <c:v>8.9689034369885359E-2</c:v>
                </c:pt>
                <c:pt idx="12">
                  <c:v>8.445171849427173E-2</c:v>
                </c:pt>
                <c:pt idx="13">
                  <c:v>0.11358428805237313</c:v>
                </c:pt>
                <c:pt idx="14">
                  <c:v>0.12045826513911624</c:v>
                </c:pt>
                <c:pt idx="15">
                  <c:v>0.13289689034369892</c:v>
                </c:pt>
                <c:pt idx="16">
                  <c:v>8.0196399345335512E-2</c:v>
                </c:pt>
                <c:pt idx="17">
                  <c:v>9.1325695581014651E-2</c:v>
                </c:pt>
                <c:pt idx="18">
                  <c:v>1.4402618657937733E-2</c:v>
                </c:pt>
                <c:pt idx="19">
                  <c:v>7.9214402618657906E-2</c:v>
                </c:pt>
                <c:pt idx="20">
                  <c:v>0.13014729950900161</c:v>
                </c:pt>
                <c:pt idx="21">
                  <c:v>0.15492209492635034</c:v>
                </c:pt>
                <c:pt idx="22">
                  <c:v>0.2043895253682487</c:v>
                </c:pt>
                <c:pt idx="23">
                  <c:v>0.14841702127659581</c:v>
                </c:pt>
                <c:pt idx="24">
                  <c:v>0.1971531914893617</c:v>
                </c:pt>
                <c:pt idx="25">
                  <c:v>0.21240981996726685</c:v>
                </c:pt>
                <c:pt idx="26">
                  <c:v>0.20255581014729959</c:v>
                </c:pt>
                <c:pt idx="27">
                  <c:v>0.24508608837970547</c:v>
                </c:pt>
                <c:pt idx="28">
                  <c:v>0.24861734860883802</c:v>
                </c:pt>
                <c:pt idx="29">
                  <c:v>0.28401145662847782</c:v>
                </c:pt>
                <c:pt idx="30">
                  <c:v>0.29911783960720123</c:v>
                </c:pt>
                <c:pt idx="31">
                  <c:v>0.30942520458265144</c:v>
                </c:pt>
                <c:pt idx="32">
                  <c:v>0.19358821603927995</c:v>
                </c:pt>
                <c:pt idx="33">
                  <c:v>5.1778723404255309E-2</c:v>
                </c:pt>
                <c:pt idx="34">
                  <c:v>0.14108314238952543</c:v>
                </c:pt>
                <c:pt idx="35">
                  <c:v>0.17716890343698846</c:v>
                </c:pt>
                <c:pt idx="36">
                  <c:v>0.18939050736497537</c:v>
                </c:pt>
                <c:pt idx="37">
                  <c:v>0.18285597381342067</c:v>
                </c:pt>
                <c:pt idx="38">
                  <c:v>0.2269397708674305</c:v>
                </c:pt>
                <c:pt idx="39">
                  <c:v>0.21592831423895248</c:v>
                </c:pt>
                <c:pt idx="40">
                  <c:v>0.16081603927986907</c:v>
                </c:pt>
                <c:pt idx="41">
                  <c:v>0.29799639934533545</c:v>
                </c:pt>
                <c:pt idx="42">
                  <c:v>0.32172995090016365</c:v>
                </c:pt>
                <c:pt idx="43">
                  <c:v>0.30933256955810151</c:v>
                </c:pt>
                <c:pt idx="44">
                  <c:v>0.34228772504091648</c:v>
                </c:pt>
                <c:pt idx="45">
                  <c:v>0.47496366612111296</c:v>
                </c:pt>
                <c:pt idx="46">
                  <c:v>0.47748903436988549</c:v>
                </c:pt>
                <c:pt idx="47">
                  <c:v>0.49141865793780687</c:v>
                </c:pt>
                <c:pt idx="48">
                  <c:v>0.53652733224222593</c:v>
                </c:pt>
                <c:pt idx="49">
                  <c:v>0.57814337152209483</c:v>
                </c:pt>
                <c:pt idx="50">
                  <c:v>0.61828707037643216</c:v>
                </c:pt>
                <c:pt idx="51">
                  <c:v>0.56852831423895256</c:v>
                </c:pt>
                <c:pt idx="52">
                  <c:v>0.64883993453355149</c:v>
                </c:pt>
                <c:pt idx="53">
                  <c:v>0.65970638297872342</c:v>
                </c:pt>
                <c:pt idx="54">
                  <c:v>0.74666677577741425</c:v>
                </c:pt>
                <c:pt idx="55">
                  <c:v>0.68410572831423877</c:v>
                </c:pt>
                <c:pt idx="56">
                  <c:v>0.64920392798690663</c:v>
                </c:pt>
                <c:pt idx="57">
                  <c:v>0.69631456628477917</c:v>
                </c:pt>
                <c:pt idx="58">
                  <c:v>0.69730245499181664</c:v>
                </c:pt>
                <c:pt idx="59">
                  <c:v>0.6815004909983633</c:v>
                </c:pt>
                <c:pt idx="60">
                  <c:v>0.6003489361702129</c:v>
                </c:pt>
                <c:pt idx="61">
                  <c:v>0.74013682487725041</c:v>
                </c:pt>
                <c:pt idx="62">
                  <c:v>0.67631358428805233</c:v>
                </c:pt>
                <c:pt idx="63">
                  <c:v>0.59263993453355146</c:v>
                </c:pt>
                <c:pt idx="64">
                  <c:v>0.70125237315875633</c:v>
                </c:pt>
                <c:pt idx="65">
                  <c:v>0.77684713584288068</c:v>
                </c:pt>
                <c:pt idx="66">
                  <c:v>0.68035810147299491</c:v>
                </c:pt>
                <c:pt idx="67">
                  <c:v>0.72199247135842892</c:v>
                </c:pt>
                <c:pt idx="68">
                  <c:v>0.75729492635024565</c:v>
                </c:pt>
                <c:pt idx="69">
                  <c:v>0.78872274959083466</c:v>
                </c:pt>
                <c:pt idx="70">
                  <c:v>0.83934468085106384</c:v>
                </c:pt>
                <c:pt idx="71">
                  <c:v>0.86144746317512266</c:v>
                </c:pt>
                <c:pt idx="72">
                  <c:v>0.91247495908346987</c:v>
                </c:pt>
                <c:pt idx="73">
                  <c:v>0.92678919803600657</c:v>
                </c:pt>
                <c:pt idx="74">
                  <c:v>0.9046157119476268</c:v>
                </c:pt>
                <c:pt idx="75">
                  <c:v>0.88575417348608831</c:v>
                </c:pt>
                <c:pt idx="76">
                  <c:v>0.86608183306055631</c:v>
                </c:pt>
                <c:pt idx="77">
                  <c:v>0.96886121112929646</c:v>
                </c:pt>
                <c:pt idx="78">
                  <c:v>1.0201502454991815</c:v>
                </c:pt>
                <c:pt idx="79">
                  <c:v>1.0933852700490996</c:v>
                </c:pt>
                <c:pt idx="80">
                  <c:v>1.1776320785597383</c:v>
                </c:pt>
                <c:pt idx="81">
                  <c:v>1.2203162029459902</c:v>
                </c:pt>
                <c:pt idx="82">
                  <c:v>1.1937692307692309</c:v>
                </c:pt>
                <c:pt idx="83">
                  <c:v>1.2502363338788869</c:v>
                </c:pt>
                <c:pt idx="84">
                  <c:v>1.2927381342062194</c:v>
                </c:pt>
                <c:pt idx="85">
                  <c:v>1.3251571194762686</c:v>
                </c:pt>
                <c:pt idx="86">
                  <c:v>1.3684553191489361</c:v>
                </c:pt>
                <c:pt idx="87">
                  <c:v>1.3838183306055645</c:v>
                </c:pt>
                <c:pt idx="88">
                  <c:v>1.3719201309328968</c:v>
                </c:pt>
                <c:pt idx="89">
                  <c:v>1.4474510638297871</c:v>
                </c:pt>
                <c:pt idx="90">
                  <c:v>1.4208635024549918</c:v>
                </c:pt>
                <c:pt idx="91">
                  <c:v>1.5241689034369885</c:v>
                </c:pt>
                <c:pt idx="92">
                  <c:v>1.5149198036006546</c:v>
                </c:pt>
                <c:pt idx="93">
                  <c:v>1.3975122749590836</c:v>
                </c:pt>
                <c:pt idx="94">
                  <c:v>1.3317839607201309</c:v>
                </c:pt>
                <c:pt idx="95">
                  <c:v>1.4160091653027822</c:v>
                </c:pt>
                <c:pt idx="96">
                  <c:v>1.3911846153846152</c:v>
                </c:pt>
                <c:pt idx="97">
                  <c:v>1.410454991816694</c:v>
                </c:pt>
                <c:pt idx="98">
                  <c:v>1.399198363338789</c:v>
                </c:pt>
                <c:pt idx="99">
                  <c:v>1.4454900163666122</c:v>
                </c:pt>
                <c:pt idx="100">
                  <c:v>1.4669024549918166</c:v>
                </c:pt>
                <c:pt idx="101">
                  <c:v>1.4893617021276595</c:v>
                </c:pt>
                <c:pt idx="102">
                  <c:v>1.5080196399345338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A-49BD-BBB5-8616C5557E60}"/>
            </c:ext>
          </c:extLst>
        </c:ser>
        <c:ser>
          <c:idx val="2"/>
          <c:order val="2"/>
          <c:tx>
            <c:strRef>
              <c:f>'Equity Funds '!$T$1</c:f>
              <c:strCache>
                <c:ptCount val="1"/>
                <c:pt idx="0">
                  <c:v>Irish Life IL/Setanta  Global Equity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'!$T$2:$T$106</c:f>
              <c:numCache>
                <c:formatCode>0.0%</c:formatCode>
                <c:ptCount val="105"/>
                <c:pt idx="0">
                  <c:v>0</c:v>
                </c:pt>
                <c:pt idx="1">
                  <c:v>-1.5122873345935586E-2</c:v>
                </c:pt>
                <c:pt idx="2">
                  <c:v>-2.4574669187145418E-2</c:v>
                </c:pt>
                <c:pt idx="3">
                  <c:v>1.1342155009451868E-2</c:v>
                </c:pt>
                <c:pt idx="4">
                  <c:v>4.6628859483301865E-2</c:v>
                </c:pt>
                <c:pt idx="5">
                  <c:v>3.9067422810334075E-2</c:v>
                </c:pt>
                <c:pt idx="6">
                  <c:v>4.9149338374291189E-2</c:v>
                </c:pt>
                <c:pt idx="7">
                  <c:v>5.4820415879017127E-2</c:v>
                </c:pt>
                <c:pt idx="8">
                  <c:v>1.2602394454946441E-2</c:v>
                </c:pt>
                <c:pt idx="9">
                  <c:v>5.0409577819786481E-3</c:v>
                </c:pt>
                <c:pt idx="10">
                  <c:v>4.2218021424070683E-2</c:v>
                </c:pt>
                <c:pt idx="11">
                  <c:v>7.372400756143678E-2</c:v>
                </c:pt>
                <c:pt idx="12">
                  <c:v>6.3011972274732209E-2</c:v>
                </c:pt>
                <c:pt idx="13">
                  <c:v>9.1997479521109163E-2</c:v>
                </c:pt>
                <c:pt idx="14">
                  <c:v>0.11153119092627611</c:v>
                </c:pt>
                <c:pt idx="15">
                  <c:v>0.12413358538122254</c:v>
                </c:pt>
                <c:pt idx="16">
                  <c:v>6.6162570888468816E-2</c:v>
                </c:pt>
                <c:pt idx="17">
                  <c:v>8.8216761184625084E-2</c:v>
                </c:pt>
                <c:pt idx="18">
                  <c:v>1.2602394454947516E-3</c:v>
                </c:pt>
                <c:pt idx="19">
                  <c:v>6.9943289224952895E-2</c:v>
                </c:pt>
                <c:pt idx="20">
                  <c:v>0.11405166981726543</c:v>
                </c:pt>
                <c:pt idx="21">
                  <c:v>0.13169502205419034</c:v>
                </c:pt>
                <c:pt idx="22">
                  <c:v>0.15879017013232527</c:v>
                </c:pt>
                <c:pt idx="23">
                  <c:v>8.8216761184625084E-2</c:v>
                </c:pt>
                <c:pt idx="24">
                  <c:v>0.13358538122243238</c:v>
                </c:pt>
                <c:pt idx="25">
                  <c:v>0.15374921235034661</c:v>
                </c:pt>
                <c:pt idx="26">
                  <c:v>0.12161310649023323</c:v>
                </c:pt>
                <c:pt idx="27">
                  <c:v>0.16635160680529304</c:v>
                </c:pt>
                <c:pt idx="28">
                  <c:v>0.16068052930056712</c:v>
                </c:pt>
                <c:pt idx="29">
                  <c:v>0.19659735349716459</c:v>
                </c:pt>
                <c:pt idx="30">
                  <c:v>0.20982986767485831</c:v>
                </c:pt>
                <c:pt idx="31">
                  <c:v>0.19218651543793322</c:v>
                </c:pt>
                <c:pt idx="32">
                  <c:v>8.8216761184625084E-2</c:v>
                </c:pt>
                <c:pt idx="33">
                  <c:v>-8.6956521739130335E-2</c:v>
                </c:pt>
                <c:pt idx="34">
                  <c:v>-1.2602394454945725E-3</c:v>
                </c:pt>
                <c:pt idx="35">
                  <c:v>2.7725267800882206E-2</c:v>
                </c:pt>
                <c:pt idx="36">
                  <c:v>3.8437303087586784E-2</c:v>
                </c:pt>
                <c:pt idx="37">
                  <c:v>3.6546943919344752E-2</c:v>
                </c:pt>
                <c:pt idx="38">
                  <c:v>5.6710775047258986E-2</c:v>
                </c:pt>
                <c:pt idx="39">
                  <c:v>4.1587901701323399E-2</c:v>
                </c:pt>
                <c:pt idx="40">
                  <c:v>1.890359168241966E-2</c:v>
                </c:pt>
                <c:pt idx="41">
                  <c:v>0.12791430371770646</c:v>
                </c:pt>
                <c:pt idx="42">
                  <c:v>0.15752993068683052</c:v>
                </c:pt>
                <c:pt idx="43">
                  <c:v>0.16635160680529304</c:v>
                </c:pt>
                <c:pt idx="44">
                  <c:v>0.19470699432892255</c:v>
                </c:pt>
                <c:pt idx="45">
                  <c:v>0.29489603024574679</c:v>
                </c:pt>
                <c:pt idx="46">
                  <c:v>0.31947069943289236</c:v>
                </c:pt>
                <c:pt idx="47">
                  <c:v>0.32766225582860747</c:v>
                </c:pt>
                <c:pt idx="48">
                  <c:v>0.35601764335223696</c:v>
                </c:pt>
                <c:pt idx="49">
                  <c:v>0.37555135475740409</c:v>
                </c:pt>
                <c:pt idx="50">
                  <c:v>0.41209829867674863</c:v>
                </c:pt>
                <c:pt idx="51">
                  <c:v>0.3780718336483932</c:v>
                </c:pt>
                <c:pt idx="52">
                  <c:v>0.45368620037807189</c:v>
                </c:pt>
                <c:pt idx="53">
                  <c:v>0.45116572148708273</c:v>
                </c:pt>
                <c:pt idx="54">
                  <c:v>0.51984877126654072</c:v>
                </c:pt>
                <c:pt idx="55">
                  <c:v>0.48267170762444883</c:v>
                </c:pt>
                <c:pt idx="56">
                  <c:v>0.44486452425960948</c:v>
                </c:pt>
                <c:pt idx="57">
                  <c:v>0.47511027095148084</c:v>
                </c:pt>
                <c:pt idx="58">
                  <c:v>0.45620667926906117</c:v>
                </c:pt>
                <c:pt idx="59">
                  <c:v>0.4486452425960934</c:v>
                </c:pt>
                <c:pt idx="60">
                  <c:v>0.36735979836168881</c:v>
                </c:pt>
                <c:pt idx="61">
                  <c:v>0.48267170762444883</c:v>
                </c:pt>
                <c:pt idx="62">
                  <c:v>0.42533081285444235</c:v>
                </c:pt>
                <c:pt idx="63">
                  <c:v>0.32388153749212356</c:v>
                </c:pt>
                <c:pt idx="64">
                  <c:v>0.42470069313169506</c:v>
                </c:pt>
                <c:pt idx="65">
                  <c:v>0.47511027095148084</c:v>
                </c:pt>
                <c:pt idx="66">
                  <c:v>0.39130434782608714</c:v>
                </c:pt>
                <c:pt idx="67">
                  <c:v>0.45494643982356664</c:v>
                </c:pt>
                <c:pt idx="68">
                  <c:v>0.4316320100819156</c:v>
                </c:pt>
                <c:pt idx="69">
                  <c:v>0.44486452425960948</c:v>
                </c:pt>
                <c:pt idx="70">
                  <c:v>0.45998739760554508</c:v>
                </c:pt>
                <c:pt idx="71">
                  <c:v>0.4845620667926907</c:v>
                </c:pt>
                <c:pt idx="72">
                  <c:v>0.52173913043478271</c:v>
                </c:pt>
                <c:pt idx="73">
                  <c:v>0.53686200378071847</c:v>
                </c:pt>
                <c:pt idx="74">
                  <c:v>0.51165721487082561</c:v>
                </c:pt>
                <c:pt idx="75">
                  <c:v>0.48204158790170137</c:v>
                </c:pt>
                <c:pt idx="76">
                  <c:v>0.43352236925015764</c:v>
                </c:pt>
                <c:pt idx="77">
                  <c:v>0.50724637681159424</c:v>
                </c:pt>
                <c:pt idx="78">
                  <c:v>0.55261499684940152</c:v>
                </c:pt>
                <c:pt idx="79">
                  <c:v>0.5759294265910524</c:v>
                </c:pt>
                <c:pt idx="80">
                  <c:v>0.61373660995589185</c:v>
                </c:pt>
                <c:pt idx="81">
                  <c:v>0.66981726528040342</c:v>
                </c:pt>
                <c:pt idx="82">
                  <c:v>0.62318840579710166</c:v>
                </c:pt>
                <c:pt idx="83">
                  <c:v>0.6515437933207312</c:v>
                </c:pt>
                <c:pt idx="84">
                  <c:v>0.67926906112161323</c:v>
                </c:pt>
                <c:pt idx="85">
                  <c:v>0.71833648393194716</c:v>
                </c:pt>
                <c:pt idx="86">
                  <c:v>0.72904851921865155</c:v>
                </c:pt>
                <c:pt idx="87">
                  <c:v>0.75236294896030276</c:v>
                </c:pt>
                <c:pt idx="88">
                  <c:v>0.74858223062381868</c:v>
                </c:pt>
                <c:pt idx="89">
                  <c:v>0.85759294265910546</c:v>
                </c:pt>
                <c:pt idx="90">
                  <c:v>0.81726528040327662</c:v>
                </c:pt>
                <c:pt idx="91">
                  <c:v>0.89792060491493386</c:v>
                </c:pt>
                <c:pt idx="92">
                  <c:v>0.89098928796471355</c:v>
                </c:pt>
                <c:pt idx="93">
                  <c:v>0.76370510396975422</c:v>
                </c:pt>
                <c:pt idx="94">
                  <c:v>0.70006301197227494</c:v>
                </c:pt>
                <c:pt idx="95">
                  <c:v>0.78260869565217395</c:v>
                </c:pt>
                <c:pt idx="96">
                  <c:v>0.81285444234404547</c:v>
                </c:pt>
                <c:pt idx="97">
                  <c:v>0.88216761184625081</c:v>
                </c:pt>
                <c:pt idx="98">
                  <c:v>0.88468809073724031</c:v>
                </c:pt>
                <c:pt idx="99">
                  <c:v>0.93572778827977321</c:v>
                </c:pt>
                <c:pt idx="100">
                  <c:v>0.96912413358538141</c:v>
                </c:pt>
                <c:pt idx="101">
                  <c:v>0.98928796471329561</c:v>
                </c:pt>
                <c:pt idx="102">
                  <c:v>0.97668557025834912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CA-49BD-BBB5-8616C5557E60}"/>
            </c:ext>
          </c:extLst>
        </c:ser>
        <c:ser>
          <c:idx val="3"/>
          <c:order val="3"/>
          <c:tx>
            <c:strRef>
              <c:f>'Equity Funds '!$U$1</c:f>
              <c:strCache>
                <c:ptCount val="1"/>
                <c:pt idx="0">
                  <c:v>New Ireland iFunds Equities Gross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'!$U$2:$U$106</c:f>
              <c:numCache>
                <c:formatCode>0.0%</c:formatCode>
                <c:ptCount val="105"/>
                <c:pt idx="0">
                  <c:v>0</c:v>
                </c:pt>
                <c:pt idx="1">
                  <c:v>-5.9215396002959509E-3</c:v>
                </c:pt>
                <c:pt idx="2">
                  <c:v>-1.7764618800888275E-2</c:v>
                </c:pt>
                <c:pt idx="3">
                  <c:v>7.4019245003700967E-3</c:v>
                </c:pt>
                <c:pt idx="4">
                  <c:v>4.0710584752035532E-2</c:v>
                </c:pt>
                <c:pt idx="5">
                  <c:v>3.8490007401924625E-2</c:v>
                </c:pt>
                <c:pt idx="6">
                  <c:v>5.4774241302738759E-2</c:v>
                </c:pt>
                <c:pt idx="7">
                  <c:v>7.3279052553664001E-2</c:v>
                </c:pt>
                <c:pt idx="8">
                  <c:v>5.0333086602516744E-2</c:v>
                </c:pt>
                <c:pt idx="9">
                  <c:v>1.258327165062929E-2</c:v>
                </c:pt>
                <c:pt idx="10">
                  <c:v>4.3671354552183614E-2</c:v>
                </c:pt>
                <c:pt idx="11">
                  <c:v>7.1058475203552879E-2</c:v>
                </c:pt>
                <c:pt idx="12">
                  <c:v>6.2916358253145815E-2</c:v>
                </c:pt>
                <c:pt idx="13">
                  <c:v>9.3264248704663169E-2</c:v>
                </c:pt>
                <c:pt idx="14">
                  <c:v>9.9185788304959333E-2</c:v>
                </c:pt>
                <c:pt idx="15">
                  <c:v>0.10880829015544055</c:v>
                </c:pt>
                <c:pt idx="16">
                  <c:v>4.8852701702442596E-2</c:v>
                </c:pt>
                <c:pt idx="17">
                  <c:v>7.0318282753515912E-2</c:v>
                </c:pt>
                <c:pt idx="18">
                  <c:v>-1.3323464100666047E-2</c:v>
                </c:pt>
                <c:pt idx="19">
                  <c:v>6.3656550703182782E-2</c:v>
                </c:pt>
                <c:pt idx="20">
                  <c:v>9.9185788304959333E-2</c:v>
                </c:pt>
                <c:pt idx="21">
                  <c:v>0.11991117690599569</c:v>
                </c:pt>
                <c:pt idx="22">
                  <c:v>0.15840118430792011</c:v>
                </c:pt>
                <c:pt idx="23">
                  <c:v>9.4004441154700358E-2</c:v>
                </c:pt>
                <c:pt idx="24">
                  <c:v>0.13545521835677285</c:v>
                </c:pt>
                <c:pt idx="25">
                  <c:v>0.16210214655810515</c:v>
                </c:pt>
                <c:pt idx="26">
                  <c:v>0.12879348630643972</c:v>
                </c:pt>
                <c:pt idx="27">
                  <c:v>0.17024426350851221</c:v>
                </c:pt>
                <c:pt idx="28">
                  <c:v>0.18060695780903041</c:v>
                </c:pt>
                <c:pt idx="29">
                  <c:v>0.21835677276091786</c:v>
                </c:pt>
                <c:pt idx="30">
                  <c:v>0.24130273871206512</c:v>
                </c:pt>
                <c:pt idx="31">
                  <c:v>0.22649888971132492</c:v>
                </c:pt>
                <c:pt idx="32">
                  <c:v>0.13989637305699487</c:v>
                </c:pt>
                <c:pt idx="33">
                  <c:v>-2.4426350851221194E-2</c:v>
                </c:pt>
                <c:pt idx="34">
                  <c:v>8.5862324204293072E-2</c:v>
                </c:pt>
                <c:pt idx="35">
                  <c:v>0.11028867505551448</c:v>
                </c:pt>
                <c:pt idx="36">
                  <c:v>0.12879348630643972</c:v>
                </c:pt>
                <c:pt idx="37">
                  <c:v>0.13693560325684678</c:v>
                </c:pt>
                <c:pt idx="38">
                  <c:v>0.17394522575869728</c:v>
                </c:pt>
                <c:pt idx="39">
                  <c:v>0.15766099185788315</c:v>
                </c:pt>
                <c:pt idx="40">
                  <c:v>0.14507772020725385</c:v>
                </c:pt>
                <c:pt idx="41">
                  <c:v>0.26128793486306451</c:v>
                </c:pt>
                <c:pt idx="42">
                  <c:v>0.28793486306439681</c:v>
                </c:pt>
                <c:pt idx="43">
                  <c:v>0.29681717246484085</c:v>
                </c:pt>
                <c:pt idx="44">
                  <c:v>0.33456698741672847</c:v>
                </c:pt>
                <c:pt idx="45">
                  <c:v>0.41968911917098461</c:v>
                </c:pt>
                <c:pt idx="46">
                  <c:v>0.43967431532198376</c:v>
                </c:pt>
                <c:pt idx="47">
                  <c:v>0.449296817172465</c:v>
                </c:pt>
                <c:pt idx="48">
                  <c:v>0.49074759437453747</c:v>
                </c:pt>
                <c:pt idx="49">
                  <c:v>0.50111028867505569</c:v>
                </c:pt>
                <c:pt idx="50">
                  <c:v>0.54108068097705397</c:v>
                </c:pt>
                <c:pt idx="51">
                  <c:v>0.50629163582531467</c:v>
                </c:pt>
                <c:pt idx="52">
                  <c:v>0.5625462620281273</c:v>
                </c:pt>
                <c:pt idx="53">
                  <c:v>0.56920799407846046</c:v>
                </c:pt>
                <c:pt idx="54">
                  <c:v>0.62324204293116225</c:v>
                </c:pt>
                <c:pt idx="55">
                  <c:v>0.56402664692820148</c:v>
                </c:pt>
                <c:pt idx="56">
                  <c:v>0.51961509992598087</c:v>
                </c:pt>
                <c:pt idx="57">
                  <c:v>0.5625462620281273</c:v>
                </c:pt>
                <c:pt idx="58">
                  <c:v>0.53737971872686896</c:v>
                </c:pt>
                <c:pt idx="59">
                  <c:v>0.52627683197631381</c:v>
                </c:pt>
                <c:pt idx="60">
                  <c:v>0.43227239082161367</c:v>
                </c:pt>
                <c:pt idx="61">
                  <c:v>0.54330125832716514</c:v>
                </c:pt>
                <c:pt idx="62">
                  <c:v>0.51073279052553666</c:v>
                </c:pt>
                <c:pt idx="63">
                  <c:v>0.40784603997039226</c:v>
                </c:pt>
                <c:pt idx="64">
                  <c:v>0.47224278312361223</c:v>
                </c:pt>
                <c:pt idx="65">
                  <c:v>0.53663952627683198</c:v>
                </c:pt>
                <c:pt idx="66">
                  <c:v>0.4485566247224278</c:v>
                </c:pt>
                <c:pt idx="67">
                  <c:v>0.5181347150259068</c:v>
                </c:pt>
                <c:pt idx="68">
                  <c:v>0.52183567727609181</c:v>
                </c:pt>
                <c:pt idx="69">
                  <c:v>0.51295336787564783</c:v>
                </c:pt>
                <c:pt idx="70">
                  <c:v>0.5092524056254627</c:v>
                </c:pt>
                <c:pt idx="71">
                  <c:v>0.54552183567727619</c:v>
                </c:pt>
                <c:pt idx="72">
                  <c:v>0.59807549962990392</c:v>
                </c:pt>
                <c:pt idx="73">
                  <c:v>0.63138415988156937</c:v>
                </c:pt>
                <c:pt idx="74">
                  <c:v>0.6165803108808291</c:v>
                </c:pt>
                <c:pt idx="75">
                  <c:v>0.59807549962990392</c:v>
                </c:pt>
                <c:pt idx="76">
                  <c:v>0.54552183567727619</c:v>
                </c:pt>
                <c:pt idx="77">
                  <c:v>0.62990377498149519</c:v>
                </c:pt>
                <c:pt idx="78">
                  <c:v>0.68393782383419699</c:v>
                </c:pt>
                <c:pt idx="79">
                  <c:v>0.74019245003700962</c:v>
                </c:pt>
                <c:pt idx="80">
                  <c:v>0.80977054034048856</c:v>
                </c:pt>
                <c:pt idx="81">
                  <c:v>0.87194670614359748</c:v>
                </c:pt>
                <c:pt idx="82">
                  <c:v>0.83197631384159887</c:v>
                </c:pt>
                <c:pt idx="83">
                  <c:v>0.87490747594374552</c:v>
                </c:pt>
                <c:pt idx="84">
                  <c:v>0.93412287194670629</c:v>
                </c:pt>
                <c:pt idx="85">
                  <c:v>0.9237601776461879</c:v>
                </c:pt>
                <c:pt idx="86">
                  <c:v>0.92227979274611394</c:v>
                </c:pt>
                <c:pt idx="87">
                  <c:v>0.94226498889711319</c:v>
                </c:pt>
                <c:pt idx="88">
                  <c:v>0.95558845299777939</c:v>
                </c:pt>
                <c:pt idx="89">
                  <c:v>1.0717986676535898</c:v>
                </c:pt>
                <c:pt idx="90">
                  <c:v>1.0584752035529239</c:v>
                </c:pt>
                <c:pt idx="91">
                  <c:v>1.1243523316062176</c:v>
                </c:pt>
                <c:pt idx="92">
                  <c:v>1.1006661732050336</c:v>
                </c:pt>
                <c:pt idx="93">
                  <c:v>0.94300518134715039</c:v>
                </c:pt>
                <c:pt idx="94">
                  <c:v>0.86454478164322734</c:v>
                </c:pt>
                <c:pt idx="95">
                  <c:v>0.98593634344929704</c:v>
                </c:pt>
                <c:pt idx="96">
                  <c:v>1.0044411547002223</c:v>
                </c:pt>
                <c:pt idx="97">
                  <c:v>1.0740192450037009</c:v>
                </c:pt>
                <c:pt idx="98">
                  <c:v>1.0843819393042193</c:v>
                </c:pt>
                <c:pt idx="99">
                  <c:v>1.1421169504071058</c:v>
                </c:pt>
                <c:pt idx="100">
                  <c:v>1.2220577350111028</c:v>
                </c:pt>
                <c:pt idx="101">
                  <c:v>1.213915618060696</c:v>
                </c:pt>
                <c:pt idx="102">
                  <c:v>1.2324204293116212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CA-49BD-BBB5-8616C5557E60}"/>
            </c:ext>
          </c:extLst>
        </c:ser>
        <c:ser>
          <c:idx val="4"/>
          <c:order val="4"/>
          <c:tx>
            <c:strRef>
              <c:f>'Equity Funds '!$V$1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'!$V$2:$V$106</c:f>
              <c:numCache>
                <c:formatCode>0.0%</c:formatCode>
                <c:ptCount val="105"/>
                <c:pt idx="0">
                  <c:v>0</c:v>
                </c:pt>
                <c:pt idx="1">
                  <c:v>-8.0935251798561654E-3</c:v>
                </c:pt>
                <c:pt idx="2">
                  <c:v>-6.2949640287770035E-3</c:v>
                </c:pt>
                <c:pt idx="3">
                  <c:v>2.4280575539568371E-2</c:v>
                </c:pt>
                <c:pt idx="4">
                  <c:v>5.7553956834532294E-2</c:v>
                </c:pt>
                <c:pt idx="5">
                  <c:v>5.3956834532374098E-2</c:v>
                </c:pt>
                <c:pt idx="6">
                  <c:v>5.3956834532374098E-2</c:v>
                </c:pt>
                <c:pt idx="7">
                  <c:v>6.2050359712230135E-2</c:v>
                </c:pt>
                <c:pt idx="8">
                  <c:v>3.9568345323740928E-2</c:v>
                </c:pt>
                <c:pt idx="9">
                  <c:v>3.5971223021581968E-3</c:v>
                </c:pt>
                <c:pt idx="10">
                  <c:v>2.967625899280573E-2</c:v>
                </c:pt>
                <c:pt idx="11">
                  <c:v>6.924460431654679E-2</c:v>
                </c:pt>
                <c:pt idx="12">
                  <c:v>5.4856115107913619E-2</c:v>
                </c:pt>
                <c:pt idx="13">
                  <c:v>9.5323741007194193E-2</c:v>
                </c:pt>
                <c:pt idx="14">
                  <c:v>0.11600719424460423</c:v>
                </c:pt>
                <c:pt idx="15">
                  <c:v>0.12499999999999992</c:v>
                </c:pt>
                <c:pt idx="16">
                  <c:v>7.8237410071942473E-2</c:v>
                </c:pt>
                <c:pt idx="17">
                  <c:v>0.10251798561151071</c:v>
                </c:pt>
                <c:pt idx="18">
                  <c:v>2.1582733812949562E-2</c:v>
                </c:pt>
                <c:pt idx="19">
                  <c:v>8.0035971223021501E-2</c:v>
                </c:pt>
                <c:pt idx="20">
                  <c:v>0.12949640287769776</c:v>
                </c:pt>
                <c:pt idx="21">
                  <c:v>0.15737410071942434</c:v>
                </c:pt>
                <c:pt idx="22">
                  <c:v>0.20323741007194251</c:v>
                </c:pt>
                <c:pt idx="23">
                  <c:v>0.16636690647482003</c:v>
                </c:pt>
                <c:pt idx="24">
                  <c:v>0.21043165467625891</c:v>
                </c:pt>
                <c:pt idx="25">
                  <c:v>0.24100719424460429</c:v>
                </c:pt>
                <c:pt idx="26">
                  <c:v>0.24640287769784164</c:v>
                </c:pt>
                <c:pt idx="27">
                  <c:v>0.2670863309352518</c:v>
                </c:pt>
                <c:pt idx="28">
                  <c:v>0.27158273381294967</c:v>
                </c:pt>
                <c:pt idx="29">
                  <c:v>0.30485611510791361</c:v>
                </c:pt>
                <c:pt idx="30">
                  <c:v>0.31205035971223022</c:v>
                </c:pt>
                <c:pt idx="31">
                  <c:v>0.31384892086330929</c:v>
                </c:pt>
                <c:pt idx="32">
                  <c:v>0.23021582733812956</c:v>
                </c:pt>
                <c:pt idx="33">
                  <c:v>0.10611510791366904</c:v>
                </c:pt>
                <c:pt idx="34">
                  <c:v>0.19964028776978418</c:v>
                </c:pt>
                <c:pt idx="35">
                  <c:v>0.24100719424460429</c:v>
                </c:pt>
                <c:pt idx="36">
                  <c:v>0.27517985611510798</c:v>
                </c:pt>
                <c:pt idx="37">
                  <c:v>0.27967625899280585</c:v>
                </c:pt>
                <c:pt idx="38">
                  <c:v>0.32464028776978426</c:v>
                </c:pt>
                <c:pt idx="39">
                  <c:v>0.32553956834532377</c:v>
                </c:pt>
                <c:pt idx="40">
                  <c:v>0.30215827338129503</c:v>
                </c:pt>
                <c:pt idx="41">
                  <c:v>0.39298561151079137</c:v>
                </c:pt>
                <c:pt idx="42">
                  <c:v>0.39658273381294973</c:v>
                </c:pt>
                <c:pt idx="43">
                  <c:v>0.36600719424460432</c:v>
                </c:pt>
                <c:pt idx="44">
                  <c:v>0.36870503597122289</c:v>
                </c:pt>
                <c:pt idx="45">
                  <c:v>0.48201438848920869</c:v>
                </c:pt>
                <c:pt idx="46">
                  <c:v>0.51798561151079148</c:v>
                </c:pt>
                <c:pt idx="47">
                  <c:v>0.51798561151079148</c:v>
                </c:pt>
                <c:pt idx="48">
                  <c:v>0.6025179856115106</c:v>
                </c:pt>
                <c:pt idx="49">
                  <c:v>0.67805755395683442</c:v>
                </c:pt>
                <c:pt idx="50">
                  <c:v>0.72571942446043169</c:v>
                </c:pt>
                <c:pt idx="51">
                  <c:v>0.65287769784172667</c:v>
                </c:pt>
                <c:pt idx="52">
                  <c:v>0.76618705035971224</c:v>
                </c:pt>
                <c:pt idx="53">
                  <c:v>0.82823741007194251</c:v>
                </c:pt>
                <c:pt idx="54">
                  <c:v>0.93255395683453235</c:v>
                </c:pt>
                <c:pt idx="55">
                  <c:v>0.78417266187050361</c:v>
                </c:pt>
                <c:pt idx="56">
                  <c:v>0.70773381294964033</c:v>
                </c:pt>
                <c:pt idx="57">
                  <c:v>0.77517985611510787</c:v>
                </c:pt>
                <c:pt idx="58">
                  <c:v>0.7571942446043165</c:v>
                </c:pt>
                <c:pt idx="59">
                  <c:v>0.68525179856115104</c:v>
                </c:pt>
                <c:pt idx="60">
                  <c:v>0.61330935251798557</c:v>
                </c:pt>
                <c:pt idx="61">
                  <c:v>0.80215827338129497</c:v>
                </c:pt>
                <c:pt idx="62">
                  <c:v>0.74730215827338131</c:v>
                </c:pt>
                <c:pt idx="63">
                  <c:v>0.6564748201438847</c:v>
                </c:pt>
                <c:pt idx="64">
                  <c:v>0.74100719424460426</c:v>
                </c:pt>
                <c:pt idx="65">
                  <c:v>0.79586330935251781</c:v>
                </c:pt>
                <c:pt idx="66">
                  <c:v>0.65737410071942448</c:v>
                </c:pt>
                <c:pt idx="67">
                  <c:v>0.72032374100719432</c:v>
                </c:pt>
                <c:pt idx="68">
                  <c:v>0.71402877697841716</c:v>
                </c:pt>
                <c:pt idx="69">
                  <c:v>0.73920863309352514</c:v>
                </c:pt>
                <c:pt idx="70">
                  <c:v>0.7571942446043165</c:v>
                </c:pt>
                <c:pt idx="71">
                  <c:v>0.76169064748201443</c:v>
                </c:pt>
                <c:pt idx="72">
                  <c:v>0.81834532374100699</c:v>
                </c:pt>
                <c:pt idx="73">
                  <c:v>0.82464028776978415</c:v>
                </c:pt>
                <c:pt idx="74">
                  <c:v>0.80305755395683454</c:v>
                </c:pt>
                <c:pt idx="75">
                  <c:v>0.75899280575539563</c:v>
                </c:pt>
                <c:pt idx="76">
                  <c:v>0.73830935251798568</c:v>
                </c:pt>
                <c:pt idx="77">
                  <c:v>0.85611510791366907</c:v>
                </c:pt>
                <c:pt idx="78">
                  <c:v>0.92715827338129497</c:v>
                </c:pt>
                <c:pt idx="79">
                  <c:v>0.98651079136690645</c:v>
                </c:pt>
                <c:pt idx="80">
                  <c:v>1.071043165467626</c:v>
                </c:pt>
                <c:pt idx="81">
                  <c:v>1.1034172661870503</c:v>
                </c:pt>
                <c:pt idx="82">
                  <c:v>1.0422661870503596</c:v>
                </c:pt>
                <c:pt idx="83">
                  <c:v>1.0953237410071941</c:v>
                </c:pt>
                <c:pt idx="84">
                  <c:v>1.1276978417266186</c:v>
                </c:pt>
                <c:pt idx="85">
                  <c:v>1.1303956834532374</c:v>
                </c:pt>
                <c:pt idx="86">
                  <c:v>1.1483812949640289</c:v>
                </c:pt>
                <c:pt idx="87">
                  <c:v>1.1555755395683454</c:v>
                </c:pt>
                <c:pt idx="88">
                  <c:v>1.125</c:v>
                </c:pt>
                <c:pt idx="89">
                  <c:v>1.2742805755395683</c:v>
                </c:pt>
                <c:pt idx="90">
                  <c:v>1.2437050359712232</c:v>
                </c:pt>
                <c:pt idx="91">
                  <c:v>1.3264388489208632</c:v>
                </c:pt>
                <c:pt idx="92">
                  <c:v>1.303956834532374</c:v>
                </c:pt>
                <c:pt idx="93">
                  <c:v>1.1178057553956835</c:v>
                </c:pt>
                <c:pt idx="94">
                  <c:v>1.0386690647482013</c:v>
                </c:pt>
                <c:pt idx="95">
                  <c:v>1.1663669064748201</c:v>
                </c:pt>
                <c:pt idx="96">
                  <c:v>1.1474820143884892</c:v>
                </c:pt>
                <c:pt idx="97">
                  <c:v>1.2158273381294962</c:v>
                </c:pt>
                <c:pt idx="98">
                  <c:v>1.218525179856115</c:v>
                </c:pt>
                <c:pt idx="99">
                  <c:v>1.2401079136690645</c:v>
                </c:pt>
                <c:pt idx="100">
                  <c:v>1.2769784172661871</c:v>
                </c:pt>
                <c:pt idx="101">
                  <c:v>1.2643884892086332</c:v>
                </c:pt>
                <c:pt idx="102">
                  <c:v>1.2401079136690645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CA-49BD-BBB5-8616C5557E60}"/>
            </c:ext>
          </c:extLst>
        </c:ser>
        <c:ser>
          <c:idx val="5"/>
          <c:order val="5"/>
          <c:tx>
            <c:strRef>
              <c:f>'Equity Funds '!$W$1</c:f>
              <c:strCache>
                <c:ptCount val="1"/>
                <c:pt idx="0">
                  <c:v>New Ireland PRIME Equities Gross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'Equity Funds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'Equity Funds '!$W$2:$W$106</c:f>
              <c:numCache>
                <c:formatCode>0.0%</c:formatCode>
                <c:ptCount val="105"/>
                <c:pt idx="0">
                  <c:v>0</c:v>
                </c:pt>
                <c:pt idx="1">
                  <c:v>-6.3463281958295818E-3</c:v>
                </c:pt>
                <c:pt idx="2">
                  <c:v>-1.2692656391659035E-2</c:v>
                </c:pt>
                <c:pt idx="3">
                  <c:v>1.3599274705349048E-2</c:v>
                </c:pt>
                <c:pt idx="4">
                  <c:v>4.6237533998186843E-2</c:v>
                </c:pt>
                <c:pt idx="5">
                  <c:v>4.3517679057116926E-2</c:v>
                </c:pt>
                <c:pt idx="6">
                  <c:v>5.3490480507706308E-2</c:v>
                </c:pt>
                <c:pt idx="7">
                  <c:v>6.5276518585675458E-2</c:v>
                </c:pt>
                <c:pt idx="8">
                  <c:v>4.5330915684496827E-2</c:v>
                </c:pt>
                <c:pt idx="9">
                  <c:v>1.6319129646418833E-2</c:v>
                </c:pt>
                <c:pt idx="10">
                  <c:v>4.8050770625566612E-2</c:v>
                </c:pt>
                <c:pt idx="11">
                  <c:v>8.703535811423399E-2</c:v>
                </c:pt>
                <c:pt idx="12">
                  <c:v>8.0689029918404404E-2</c:v>
                </c:pt>
                <c:pt idx="13">
                  <c:v>0.1097008159564824</c:v>
                </c:pt>
                <c:pt idx="14">
                  <c:v>0.12511332728921121</c:v>
                </c:pt>
                <c:pt idx="15">
                  <c:v>0.12783318223028114</c:v>
                </c:pt>
                <c:pt idx="16">
                  <c:v>5.8023572076155994E-2</c:v>
                </c:pt>
                <c:pt idx="17">
                  <c:v>8.3408884859474189E-2</c:v>
                </c:pt>
                <c:pt idx="18">
                  <c:v>-6.3463281958295818E-3</c:v>
                </c:pt>
                <c:pt idx="19">
                  <c:v>6.890299184043526E-2</c:v>
                </c:pt>
                <c:pt idx="20">
                  <c:v>0.10879419764279238</c:v>
                </c:pt>
                <c:pt idx="21">
                  <c:v>0.13508612873980061</c:v>
                </c:pt>
                <c:pt idx="22">
                  <c:v>0.16953762466001815</c:v>
                </c:pt>
                <c:pt idx="23">
                  <c:v>0.1097008159564824</c:v>
                </c:pt>
                <c:pt idx="24">
                  <c:v>0.15140525838621943</c:v>
                </c:pt>
                <c:pt idx="25">
                  <c:v>0.17860380779691754</c:v>
                </c:pt>
                <c:pt idx="26">
                  <c:v>0.15956482320942891</c:v>
                </c:pt>
                <c:pt idx="27">
                  <c:v>0.19582955575702637</c:v>
                </c:pt>
                <c:pt idx="28">
                  <c:v>0.19764279238440616</c:v>
                </c:pt>
                <c:pt idx="29">
                  <c:v>0.23844061650045328</c:v>
                </c:pt>
                <c:pt idx="30">
                  <c:v>0.256572982774252</c:v>
                </c:pt>
                <c:pt idx="31">
                  <c:v>0.26110607434270172</c:v>
                </c:pt>
                <c:pt idx="32">
                  <c:v>0.16047144152311879</c:v>
                </c:pt>
                <c:pt idx="33">
                  <c:v>-1.8132366273798989E-3</c:v>
                </c:pt>
                <c:pt idx="34">
                  <c:v>0.11242067089755219</c:v>
                </c:pt>
                <c:pt idx="35">
                  <c:v>0.13599274705349049</c:v>
                </c:pt>
                <c:pt idx="36">
                  <c:v>0.15956482320942891</c:v>
                </c:pt>
                <c:pt idx="37">
                  <c:v>0.1586582048957389</c:v>
                </c:pt>
                <c:pt idx="38">
                  <c:v>0.20852221214868555</c:v>
                </c:pt>
                <c:pt idx="39">
                  <c:v>0.19310970081595646</c:v>
                </c:pt>
                <c:pt idx="40">
                  <c:v>0.17225747960108809</c:v>
                </c:pt>
                <c:pt idx="41">
                  <c:v>0.28105167724388047</c:v>
                </c:pt>
                <c:pt idx="42">
                  <c:v>0.30734360834088842</c:v>
                </c:pt>
                <c:pt idx="43">
                  <c:v>0.31278331822302824</c:v>
                </c:pt>
                <c:pt idx="44">
                  <c:v>0.34088848594741622</c:v>
                </c:pt>
                <c:pt idx="45">
                  <c:v>0.42792384406165007</c:v>
                </c:pt>
                <c:pt idx="46">
                  <c:v>0.45330915684496842</c:v>
                </c:pt>
                <c:pt idx="47">
                  <c:v>0.45330915684496842</c:v>
                </c:pt>
                <c:pt idx="48">
                  <c:v>0.51133272892112414</c:v>
                </c:pt>
                <c:pt idx="49">
                  <c:v>0.52583862194016329</c:v>
                </c:pt>
                <c:pt idx="50">
                  <c:v>0.57116953762466016</c:v>
                </c:pt>
                <c:pt idx="51">
                  <c:v>0.53399818676337252</c:v>
                </c:pt>
                <c:pt idx="52">
                  <c:v>0.61740707162284691</c:v>
                </c:pt>
                <c:pt idx="53">
                  <c:v>0.61740707162284691</c:v>
                </c:pt>
                <c:pt idx="54">
                  <c:v>0.6672710788757934</c:v>
                </c:pt>
                <c:pt idx="55">
                  <c:v>0.59292837715321844</c:v>
                </c:pt>
                <c:pt idx="56">
                  <c:v>0.55485040797824126</c:v>
                </c:pt>
                <c:pt idx="57">
                  <c:v>0.60199456029011778</c:v>
                </c:pt>
                <c:pt idx="58">
                  <c:v>0.55575702629193113</c:v>
                </c:pt>
                <c:pt idx="59">
                  <c:v>0.52765185856754315</c:v>
                </c:pt>
                <c:pt idx="60">
                  <c:v>0.43155031731640986</c:v>
                </c:pt>
                <c:pt idx="61">
                  <c:v>0.56935630099728018</c:v>
                </c:pt>
                <c:pt idx="62">
                  <c:v>0.53218495013599276</c:v>
                </c:pt>
                <c:pt idx="63">
                  <c:v>0.41885766092475074</c:v>
                </c:pt>
                <c:pt idx="64">
                  <c:v>0.47960108794197637</c:v>
                </c:pt>
                <c:pt idx="65">
                  <c:v>0.53943789664551234</c:v>
                </c:pt>
                <c:pt idx="66">
                  <c:v>0.43155031731640986</c:v>
                </c:pt>
                <c:pt idx="67">
                  <c:v>0.50679963735267441</c:v>
                </c:pt>
                <c:pt idx="68">
                  <c:v>0.50135992747053493</c:v>
                </c:pt>
                <c:pt idx="69">
                  <c:v>0.49864007252946524</c:v>
                </c:pt>
                <c:pt idx="70">
                  <c:v>0.49320036264732542</c:v>
                </c:pt>
                <c:pt idx="71">
                  <c:v>0.52221214868540355</c:v>
                </c:pt>
                <c:pt idx="72">
                  <c:v>0.57026291931097006</c:v>
                </c:pt>
                <c:pt idx="73">
                  <c:v>0.61196736174070732</c:v>
                </c:pt>
                <c:pt idx="74">
                  <c:v>0.58930190389845893</c:v>
                </c:pt>
                <c:pt idx="75">
                  <c:v>0.55757026291931111</c:v>
                </c:pt>
                <c:pt idx="76">
                  <c:v>0.50589301903898454</c:v>
                </c:pt>
                <c:pt idx="77">
                  <c:v>0.59383499546690854</c:v>
                </c:pt>
                <c:pt idx="78">
                  <c:v>0.65911151405258395</c:v>
                </c:pt>
                <c:pt idx="79">
                  <c:v>0.68993653671804178</c:v>
                </c:pt>
                <c:pt idx="80">
                  <c:v>0.76337262012692664</c:v>
                </c:pt>
                <c:pt idx="81">
                  <c:v>0.82502266545784242</c:v>
                </c:pt>
                <c:pt idx="82">
                  <c:v>0.79782411604714432</c:v>
                </c:pt>
                <c:pt idx="83">
                  <c:v>0.8204895738893927</c:v>
                </c:pt>
                <c:pt idx="84">
                  <c:v>0.87579329102447878</c:v>
                </c:pt>
                <c:pt idx="85">
                  <c:v>0.90117860380779691</c:v>
                </c:pt>
                <c:pt idx="86">
                  <c:v>0.89845874886672716</c:v>
                </c:pt>
                <c:pt idx="87">
                  <c:v>0.92475067996373539</c:v>
                </c:pt>
                <c:pt idx="88">
                  <c:v>0.92837715321849501</c:v>
                </c:pt>
                <c:pt idx="89">
                  <c:v>1.041704442429737</c:v>
                </c:pt>
                <c:pt idx="90">
                  <c:v>1.0262919310970082</c:v>
                </c:pt>
                <c:pt idx="91">
                  <c:v>1.085222121486854</c:v>
                </c:pt>
                <c:pt idx="92">
                  <c:v>1.0734360834088847</c:v>
                </c:pt>
                <c:pt idx="93">
                  <c:v>0.91931097008159557</c:v>
                </c:pt>
                <c:pt idx="94">
                  <c:v>0.84406165004533107</c:v>
                </c:pt>
                <c:pt idx="95">
                  <c:v>0.95194922937443349</c:v>
                </c:pt>
                <c:pt idx="96">
                  <c:v>0.96554850407978254</c:v>
                </c:pt>
                <c:pt idx="97">
                  <c:v>1.0353581142339077</c:v>
                </c:pt>
                <c:pt idx="98">
                  <c:v>1.043517679057117</c:v>
                </c:pt>
                <c:pt idx="99">
                  <c:v>1.0979147778785132</c:v>
                </c:pt>
                <c:pt idx="100">
                  <c:v>1.1813236627379875</c:v>
                </c:pt>
                <c:pt idx="101">
                  <c:v>1.171350861287398</c:v>
                </c:pt>
                <c:pt idx="102">
                  <c:v>1.1786038077969174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033-B116-BDF66982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5962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4.1147686308456062E-2"/>
          <c:y val="2.2544949072532152E-2"/>
          <c:w val="0.8140486869876824"/>
          <c:h val="0.1082207534727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'Equity Funds '!$BB$1</c:f>
              <c:strCache>
                <c:ptCount val="1"/>
                <c:pt idx="0">
                  <c:v>Zurich Life International Equity G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'!$BB$2:$BB$8</c15:sqref>
                  </c15:fullRef>
                </c:ext>
              </c:extLst>
              <c:f>'Equity Funds '!$BB$2:$BB$8</c:f>
              <c:numCache>
                <c:formatCode>0.0%</c:formatCode>
                <c:ptCount val="7"/>
                <c:pt idx="0">
                  <c:v>-5.5247938968869308E-2</c:v>
                </c:pt>
                <c:pt idx="1">
                  <c:v>0.28913779630112008</c:v>
                </c:pt>
                <c:pt idx="2">
                  <c:v>0.15356637704586787</c:v>
                </c:pt>
                <c:pt idx="3">
                  <c:v>0.26134174111052733</c:v>
                </c:pt>
                <c:pt idx="4">
                  <c:v>-0.1967782252464936</c:v>
                </c:pt>
                <c:pt idx="5">
                  <c:v>0.22821576763485479</c:v>
                </c:pt>
                <c:pt idx="6">
                  <c:v>0.22821576763485479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8-478F-88DF-83BE8C31FC92}"/>
            </c:ext>
          </c:extLst>
        </c:ser>
        <c:ser>
          <c:idx val="1"/>
          <c:order val="1"/>
          <c:tx>
            <c:strRef>
              <c:f>'Equity Funds '!$BC$1</c:f>
              <c:strCache>
                <c:ptCount val="1"/>
                <c:pt idx="0">
                  <c:v>Aviva High Yield Equity Fund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'!$BC$2:$BC$9</c15:sqref>
                  </c15:fullRef>
                </c:ext>
              </c:extLst>
              <c:f>'Equity Funds '!$BC$2:$BC$8</c:f>
              <c:numCache>
                <c:formatCode>0.0%</c:formatCode>
                <c:ptCount val="7"/>
                <c:pt idx="0">
                  <c:v>-5.0842266462480926E-2</c:v>
                </c:pt>
                <c:pt idx="1">
                  <c:v>0.28067279767666992</c:v>
                </c:pt>
                <c:pt idx="2">
                  <c:v>1.7405743038521711E-2</c:v>
                </c:pt>
                <c:pt idx="3">
                  <c:v>0.32150048849831048</c:v>
                </c:pt>
                <c:pt idx="4">
                  <c:v>-3.7962979100524971E-2</c:v>
                </c:pt>
                <c:pt idx="5">
                  <c:v>0.20221412550594203</c:v>
                </c:pt>
                <c:pt idx="6">
                  <c:v>0.20221412550594203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8-478F-88DF-83BE8C31FC92}"/>
            </c:ext>
          </c:extLst>
        </c:ser>
        <c:ser>
          <c:idx val="2"/>
          <c:order val="2"/>
          <c:tx>
            <c:strRef>
              <c:f>'Equity Funds '!$BD$1</c:f>
              <c:strCache>
                <c:ptCount val="1"/>
                <c:pt idx="0">
                  <c:v>Irish Life IL/Setanta  Global Equity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'!$BD$2:$BD$9</c15:sqref>
                  </c15:fullRef>
                </c:ext>
              </c:extLst>
              <c:f>'Equity Funds '!$BD$2:$BD$8</c:f>
              <c:numCache>
                <c:formatCode>0.0%</c:formatCode>
                <c:ptCount val="7"/>
                <c:pt idx="0">
                  <c:v>-4.5645645645645612E-2</c:v>
                </c:pt>
                <c:pt idx="1">
                  <c:v>0.20830711139081179</c:v>
                </c:pt>
                <c:pt idx="2">
                  <c:v>-4.3229166666666728E-2</c:v>
                </c:pt>
                <c:pt idx="3">
                  <c:v>0.31301034295046271</c:v>
                </c:pt>
                <c:pt idx="4">
                  <c:v>-8.4577114427860603E-2</c:v>
                </c:pt>
                <c:pt idx="5">
                  <c:v>0.11594202898550722</c:v>
                </c:pt>
                <c:pt idx="6">
                  <c:v>0.11594202898550722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8-478F-88DF-83BE8C31FC92}"/>
            </c:ext>
          </c:extLst>
        </c:ser>
        <c:ser>
          <c:idx val="3"/>
          <c:order val="3"/>
          <c:tx>
            <c:strRef>
              <c:f>'Equity Funds '!$BE$1</c:f>
              <c:strCache>
                <c:ptCount val="1"/>
                <c:pt idx="0">
                  <c:v>New Ireland iFunds Equities Gross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'!$BE$2:$BE$9</c15:sqref>
                  </c15:fullRef>
                </c:ext>
              </c:extLst>
              <c:f>'Equity Funds '!$BE$2:$BE$8</c:f>
              <c:numCache>
                <c:formatCode>0.0%</c:formatCode>
                <c:ptCount val="7"/>
                <c:pt idx="0">
                  <c:v>-6.4561403508771847E-2</c:v>
                </c:pt>
                <c:pt idx="1">
                  <c:v>0.25806451612903208</c:v>
                </c:pt>
                <c:pt idx="2">
                  <c:v>3.7567084078712058E-2</c:v>
                </c:pt>
                <c:pt idx="3">
                  <c:v>0.26034482758620697</c:v>
                </c:pt>
                <c:pt idx="4">
                  <c:v>-0.10761513907888746</c:v>
                </c:pt>
                <c:pt idx="5">
                  <c:v>0.1624936126724579</c:v>
                </c:pt>
                <c:pt idx="6">
                  <c:v>0.1624936126724579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D8-478F-88DF-83BE8C31FC92}"/>
            </c:ext>
          </c:extLst>
        </c:ser>
        <c:ser>
          <c:idx val="4"/>
          <c:order val="4"/>
          <c:tx>
            <c:strRef>
              <c:f>'Equity Funds '!$BF$1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'!$BF$2:$BF$9</c15:sqref>
                  </c15:fullRef>
                </c:ext>
              </c:extLst>
              <c:f>'Equity Funds '!$BF$2:$BF$8</c:f>
              <c:numCache>
                <c:formatCode>0.0%</c:formatCode>
                <c:ptCount val="7"/>
                <c:pt idx="0">
                  <c:v>-3.0716723549488126E-2</c:v>
                </c:pt>
                <c:pt idx="1">
                  <c:v>0.28433098591549305</c:v>
                </c:pt>
                <c:pt idx="2">
                  <c:v>6.4427690198766319E-2</c:v>
                </c:pt>
                <c:pt idx="3">
                  <c:v>0.38377334191886664</c:v>
                </c:pt>
                <c:pt idx="4">
                  <c:v>-0.14239181014425312</c:v>
                </c:pt>
                <c:pt idx="5">
                  <c:v>0.16277807921866522</c:v>
                </c:pt>
                <c:pt idx="6">
                  <c:v>0.16277807921866522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8-478F-88DF-83BE8C31FC92}"/>
            </c:ext>
          </c:extLst>
        </c:ser>
        <c:ser>
          <c:idx val="5"/>
          <c:order val="5"/>
          <c:tx>
            <c:strRef>
              <c:f>'Equity Funds '!$BG$1</c:f>
              <c:strCache>
                <c:ptCount val="1"/>
                <c:pt idx="0">
                  <c:v>New Ireland PRIME Equities Gross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'Equity Funds '!$BA$2:$BA$8</c15:sqref>
                  </c15:fullRef>
                </c:ext>
              </c:extLst>
              <c:f>'Equity Funds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'Equity Funds '!$BG$2:$BG$8</c15:sqref>
                  </c15:fullRef>
                </c:ext>
              </c:extLst>
              <c:f>'Equity Funds '!$BG$2:$BG$8</c:f>
              <c:numCache>
                <c:formatCode>0.0%</c:formatCode>
                <c:ptCount val="7"/>
                <c:pt idx="0">
                  <c:v>-5.6798623063683377E-2</c:v>
                </c:pt>
                <c:pt idx="1">
                  <c:v>0.26459854014598544</c:v>
                </c:pt>
                <c:pt idx="2">
                  <c:v>4.0404040404040366E-2</c:v>
                </c:pt>
                <c:pt idx="3">
                  <c:v>0.27531206657420265</c:v>
                </c:pt>
                <c:pt idx="4">
                  <c:v>-0.14138118542686243</c:v>
                </c:pt>
                <c:pt idx="5">
                  <c:v>0.15896136795440147</c:v>
                </c:pt>
                <c:pt idx="6">
                  <c:v>0.15896136795440147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D8-478F-88DF-83BE8C31F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664224"/>
        <c:axId val="1358674784"/>
      </c:barChart>
      <c:catAx>
        <c:axId val="13586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serat"/>
                <a:ea typeface="+mn-ea"/>
                <a:cs typeface="+mn-cs"/>
              </a:defRPr>
            </a:pPr>
            <a:endParaRPr lang="en-US"/>
          </a:p>
        </c:txPr>
        <c:crossAx val="1358674784"/>
        <c:crosses val="autoZero"/>
        <c:auto val="1"/>
        <c:lblAlgn val="ctr"/>
        <c:lblOffset val="100"/>
        <c:noMultiLvlLbl val="0"/>
      </c:catAx>
      <c:valAx>
        <c:axId val="1358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6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78739799976826E-2"/>
          <c:y val="0.1796722795198889"/>
          <c:w val="0.90401230376236996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'Equity Rolling '!$J$1</c:f>
              <c:strCache>
                <c:ptCount val="1"/>
                <c:pt idx="0">
                  <c:v>Zurich Life International Equity G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'!$J$2:$J$81</c:f>
              <c:numCache>
                <c:formatCode>0.0%</c:formatCode>
                <c:ptCount val="80"/>
                <c:pt idx="0">
                  <c:v>0.16090010405827271</c:v>
                </c:pt>
                <c:pt idx="1">
                  <c:v>0.19775045775568914</c:v>
                </c:pt>
                <c:pt idx="2">
                  <c:v>0.19589797528267158</c:v>
                </c:pt>
                <c:pt idx="3">
                  <c:v>0.19675274865763229</c:v>
                </c:pt>
                <c:pt idx="4">
                  <c:v>0.16071649166151949</c:v>
                </c:pt>
                <c:pt idx="5">
                  <c:v>0.20899962811454059</c:v>
                </c:pt>
                <c:pt idx="6">
                  <c:v>0.21791559000861313</c:v>
                </c:pt>
                <c:pt idx="7">
                  <c:v>0.2029738878143133</c:v>
                </c:pt>
                <c:pt idx="8">
                  <c:v>0.13009519160361244</c:v>
                </c:pt>
                <c:pt idx="9">
                  <c:v>4.8758752387014583E-2</c:v>
                </c:pt>
                <c:pt idx="10">
                  <c:v>0.14467821782178214</c:v>
                </c:pt>
                <c:pt idx="11">
                  <c:v>0.15759961822953938</c:v>
                </c:pt>
                <c:pt idx="12">
                  <c:v>0.19451791295984622</c:v>
                </c:pt>
                <c:pt idx="13">
                  <c:v>0.16983122362869194</c:v>
                </c:pt>
                <c:pt idx="14">
                  <c:v>0.22305475504322766</c:v>
                </c:pt>
                <c:pt idx="15">
                  <c:v>0.19537333944113594</c:v>
                </c:pt>
                <c:pt idx="16">
                  <c:v>0.22860251450676972</c:v>
                </c:pt>
                <c:pt idx="17">
                  <c:v>0.33680430879712758</c:v>
                </c:pt>
                <c:pt idx="18">
                  <c:v>0.4871060171919771</c:v>
                </c:pt>
                <c:pt idx="19">
                  <c:v>0.36165550821667669</c:v>
                </c:pt>
                <c:pt idx="20">
                  <c:v>0.35783910745742814</c:v>
                </c:pt>
                <c:pt idx="21">
                  <c:v>0.38556701030927826</c:v>
                </c:pt>
                <c:pt idx="22">
                  <c:v>0.38185234305923965</c:v>
                </c:pt>
                <c:pt idx="23">
                  <c:v>0.45562821111630075</c:v>
                </c:pt>
                <c:pt idx="24">
                  <c:v>0.45837535014005593</c:v>
                </c:pt>
                <c:pt idx="25">
                  <c:v>0.44769600349421274</c:v>
                </c:pt>
                <c:pt idx="26">
                  <c:v>0.50835532102022862</c:v>
                </c:pt>
                <c:pt idx="27">
                  <c:v>0.41747676530285233</c:v>
                </c:pt>
                <c:pt idx="28">
                  <c:v>0.49553001277139208</c:v>
                </c:pt>
                <c:pt idx="29">
                  <c:v>0.43278991079667811</c:v>
                </c:pt>
                <c:pt idx="30">
                  <c:v>0.455041422509598</c:v>
                </c:pt>
                <c:pt idx="31">
                  <c:v>0.35845643653904125</c:v>
                </c:pt>
                <c:pt idx="32">
                  <c:v>0.39395248380129583</c:v>
                </c:pt>
                <c:pt idx="33">
                  <c:v>0.60184510803593105</c:v>
                </c:pt>
                <c:pt idx="34">
                  <c:v>0.35138933938804207</c:v>
                </c:pt>
                <c:pt idx="35">
                  <c:v>0.27105019066268166</c:v>
                </c:pt>
                <c:pt idx="36">
                  <c:v>0.15740740740740738</c:v>
                </c:pt>
                <c:pt idx="37">
                  <c:v>0.26891093076846007</c:v>
                </c:pt>
                <c:pt idx="38">
                  <c:v>0.14637134778510835</c:v>
                </c:pt>
                <c:pt idx="39">
                  <c:v>7.827169955930259E-2</c:v>
                </c:pt>
                <c:pt idx="40">
                  <c:v>0.17307881531043992</c:v>
                </c:pt>
                <c:pt idx="41">
                  <c:v>0.10717163577759854</c:v>
                </c:pt>
                <c:pt idx="42">
                  <c:v>1.3137151865475566E-2</c:v>
                </c:pt>
                <c:pt idx="43">
                  <c:v>8.9933845878777174E-2</c:v>
                </c:pt>
                <c:pt idx="44">
                  <c:v>4.8693997578273612E-2</c:v>
                </c:pt>
                <c:pt idx="45">
                  <c:v>1.6782407407407558E-2</c:v>
                </c:pt>
                <c:pt idx="46">
                  <c:v>-9.91761977125479E-3</c:v>
                </c:pt>
                <c:pt idx="47">
                  <c:v>2.1578694047810119E-2</c:v>
                </c:pt>
                <c:pt idx="48">
                  <c:v>2.1281499692685963E-2</c:v>
                </c:pt>
                <c:pt idx="49">
                  <c:v>2.353296123095493E-2</c:v>
                </c:pt>
                <c:pt idx="50">
                  <c:v>-1.4285714285714219E-2</c:v>
                </c:pt>
                <c:pt idx="51">
                  <c:v>-4.9739995478183252E-3</c:v>
                </c:pt>
                <c:pt idx="52">
                  <c:v>-8.212354113293488E-2</c:v>
                </c:pt>
                <c:pt idx="53">
                  <c:v>-1.5600400744239431E-2</c:v>
                </c:pt>
                <c:pt idx="54">
                  <c:v>-1.3470351340091717E-2</c:v>
                </c:pt>
                <c:pt idx="55">
                  <c:v>8.4627903536026103E-2</c:v>
                </c:pt>
                <c:pt idx="56">
                  <c:v>0.20398202665013943</c:v>
                </c:pt>
                <c:pt idx="57">
                  <c:v>0.21885419824189165</c:v>
                </c:pt>
                <c:pt idx="58">
                  <c:v>0.25658052644211521</c:v>
                </c:pt>
                <c:pt idx="59">
                  <c:v>0.31184626611530053</c:v>
                </c:pt>
                <c:pt idx="60">
                  <c:v>0.46017391304347832</c:v>
                </c:pt>
                <c:pt idx="61">
                  <c:v>0.32333201737070666</c:v>
                </c:pt>
                <c:pt idx="62">
                  <c:v>0.3900353531201185</c:v>
                </c:pt>
                <c:pt idx="63">
                  <c:v>0.51221679253665042</c:v>
                </c:pt>
                <c:pt idx="64">
                  <c:v>0.4302969300452944</c:v>
                </c:pt>
                <c:pt idx="65">
                  <c:v>0.48463529031214642</c:v>
                </c:pt>
                <c:pt idx="66">
                  <c:v>0.57036652835408019</c:v>
                </c:pt>
                <c:pt idx="67">
                  <c:v>0.53945209973753283</c:v>
                </c:pt>
                <c:pt idx="68">
                  <c:v>0.51571134020618548</c:v>
                </c:pt>
                <c:pt idx="69">
                  <c:v>0.35775266281811524</c:v>
                </c:pt>
                <c:pt idx="70">
                  <c:v>0.29848937717101542</c:v>
                </c:pt>
                <c:pt idx="71">
                  <c:v>0.34448370632116221</c:v>
                </c:pt>
                <c:pt idx="72">
                  <c:v>0.31384939441811482</c:v>
                </c:pt>
                <c:pt idx="73">
                  <c:v>0.34185703758290353</c:v>
                </c:pt>
                <c:pt idx="74">
                  <c:v>0.337695947944395</c:v>
                </c:pt>
                <c:pt idx="75">
                  <c:v>0.42157085510868753</c:v>
                </c:pt>
                <c:pt idx="76">
                  <c:v>0.51821987905101574</c:v>
                </c:pt>
                <c:pt idx="77">
                  <c:v>0.40985751671997689</c:v>
                </c:pt>
                <c:pt idx="78">
                  <c:v>0.35993806306306314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E83-AA4B-8FE1C8E29ECB}"/>
            </c:ext>
          </c:extLst>
        </c:ser>
        <c:ser>
          <c:idx val="1"/>
          <c:order val="1"/>
          <c:tx>
            <c:strRef>
              <c:f>'Equity Rolling '!$K$1</c:f>
              <c:strCache>
                <c:ptCount val="1"/>
                <c:pt idx="0">
                  <c:v>Aviva High Yield Equity Fund 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'!$K$2:$K$81</c:f>
              <c:numCache>
                <c:formatCode>0.0%</c:formatCode>
                <c:ptCount val="80"/>
                <c:pt idx="0">
                  <c:v>0.1971531914893617</c:v>
                </c:pt>
                <c:pt idx="1">
                  <c:v>0.22160686015831149</c:v>
                </c:pt>
                <c:pt idx="2">
                  <c:v>0.22460266666666673</c:v>
                </c:pt>
                <c:pt idx="3">
                  <c:v>0.22385392535392537</c:v>
                </c:pt>
                <c:pt idx="4">
                  <c:v>0.1935312891113892</c:v>
                </c:pt>
                <c:pt idx="5">
                  <c:v>0.22429931335830214</c:v>
                </c:pt>
                <c:pt idx="6">
                  <c:v>0.21556049004594174</c:v>
                </c:pt>
                <c:pt idx="7">
                  <c:v>0.22370572040379333</c:v>
                </c:pt>
                <c:pt idx="8">
                  <c:v>0.14057303722239611</c:v>
                </c:pt>
                <c:pt idx="9">
                  <c:v>5.2467736652472931E-2</c:v>
                </c:pt>
                <c:pt idx="10">
                  <c:v>8.8357477364970377E-2</c:v>
                </c:pt>
                <c:pt idx="11">
                  <c:v>8.0279663562631415E-2</c:v>
                </c:pt>
                <c:pt idx="12">
                  <c:v>9.6766676728040929E-2</c:v>
                </c:pt>
                <c:pt idx="13">
                  <c:v>6.2206055261610889E-2</c:v>
                </c:pt>
                <c:pt idx="14">
                  <c:v>9.5033888401986566E-2</c:v>
                </c:pt>
                <c:pt idx="15">
                  <c:v>7.3291245304825073E-2</c:v>
                </c:pt>
                <c:pt idx="16">
                  <c:v>7.4634242424242422E-2</c:v>
                </c:pt>
                <c:pt idx="17">
                  <c:v>0.18937582483503301</c:v>
                </c:pt>
                <c:pt idx="18">
                  <c:v>0.30296385930945474</c:v>
                </c:pt>
                <c:pt idx="19">
                  <c:v>0.21322747952684265</c:v>
                </c:pt>
                <c:pt idx="20">
                  <c:v>0.18771042113190059</c:v>
                </c:pt>
                <c:pt idx="21">
                  <c:v>0.27711096064464136</c:v>
                </c:pt>
                <c:pt idx="22">
                  <c:v>0.22675347406241775</c:v>
                </c:pt>
                <c:pt idx="23">
                  <c:v>0.29867341767533701</c:v>
                </c:pt>
                <c:pt idx="24">
                  <c:v>0.28348430523804025</c:v>
                </c:pt>
                <c:pt idx="25">
                  <c:v>0.30165835473412961</c:v>
                </c:pt>
                <c:pt idx="26">
                  <c:v>0.3457064168840614</c:v>
                </c:pt>
                <c:pt idx="27">
                  <c:v>0.25977498976007285</c:v>
                </c:pt>
                <c:pt idx="28">
                  <c:v>0.32053261663441268</c:v>
                </c:pt>
                <c:pt idx="29">
                  <c:v>0.29259468395767674</c:v>
                </c:pt>
                <c:pt idx="30">
                  <c:v>0.34450218642639302</c:v>
                </c:pt>
                <c:pt idx="31">
                  <c:v>0.28614121862043124</c:v>
                </c:pt>
                <c:pt idx="32">
                  <c:v>0.38171934493414333</c:v>
                </c:pt>
                <c:pt idx="33">
                  <c:v>0.61280555361908939</c:v>
                </c:pt>
                <c:pt idx="34">
                  <c:v>0.48744854072379029</c:v>
                </c:pt>
                <c:pt idx="35">
                  <c:v>0.42842754857767168</c:v>
                </c:pt>
                <c:pt idx="36">
                  <c:v>0.34552018555763631</c:v>
                </c:pt>
                <c:pt idx="37">
                  <c:v>0.47113161991075442</c:v>
                </c:pt>
                <c:pt idx="38">
                  <c:v>0.36625580496336857</c:v>
                </c:pt>
                <c:pt idx="39">
                  <c:v>0.30981400456192371</c:v>
                </c:pt>
                <c:pt idx="40">
                  <c:v>0.46556587399856708</c:v>
                </c:pt>
                <c:pt idx="41">
                  <c:v>0.36891530418656093</c:v>
                </c:pt>
                <c:pt idx="42">
                  <c:v>0.2713323930721156</c:v>
                </c:pt>
                <c:pt idx="43">
                  <c:v>0.31516813328763355</c:v>
                </c:pt>
                <c:pt idx="44">
                  <c:v>0.30917901845275281</c:v>
                </c:pt>
                <c:pt idx="45">
                  <c:v>0.21272326273287204</c:v>
                </c:pt>
                <c:pt idx="46">
                  <c:v>0.24491257671871747</c:v>
                </c:pt>
                <c:pt idx="47">
                  <c:v>0.24810525419398785</c:v>
                </c:pt>
                <c:pt idx="48">
                  <c:v>0.24467356938755561</c:v>
                </c:pt>
                <c:pt idx="49">
                  <c:v>0.2209215162610024</c:v>
                </c:pt>
                <c:pt idx="50">
                  <c:v>0.17693315778923657</c:v>
                </c:pt>
                <c:pt idx="51">
                  <c:v>0.20224426704152498</c:v>
                </c:pt>
                <c:pt idx="52">
                  <c:v>0.13175438923879623</c:v>
                </c:pt>
                <c:pt idx="53">
                  <c:v>0.18627079543775921</c:v>
                </c:pt>
                <c:pt idx="54">
                  <c:v>0.15657449578500404</c:v>
                </c:pt>
                <c:pt idx="55">
                  <c:v>0.24302484983798656</c:v>
                </c:pt>
                <c:pt idx="56">
                  <c:v>0.32041407469715105</c:v>
                </c:pt>
                <c:pt idx="57">
                  <c:v>0.30890593471048522</c:v>
                </c:pt>
                <c:pt idx="58">
                  <c:v>0.29250342171914662</c:v>
                </c:pt>
                <c:pt idx="59">
                  <c:v>0.33823114886088795</c:v>
                </c:pt>
                <c:pt idx="60">
                  <c:v>0.43264889449232224</c:v>
                </c:pt>
                <c:pt idx="61">
                  <c:v>0.33619212365113038</c:v>
                </c:pt>
                <c:pt idx="62">
                  <c:v>0.41289514166577823</c:v>
                </c:pt>
                <c:pt idx="63">
                  <c:v>0.4967716675418738</c:v>
                </c:pt>
                <c:pt idx="64">
                  <c:v>0.39422002776042886</c:v>
                </c:pt>
                <c:pt idx="65">
                  <c:v>0.37741227957057366</c:v>
                </c:pt>
                <c:pt idx="66">
                  <c:v>0.4406830903084723</c:v>
                </c:pt>
                <c:pt idx="67">
                  <c:v>0.46584200884789373</c:v>
                </c:pt>
                <c:pt idx="68">
                  <c:v>0.43113131773727503</c:v>
                </c:pt>
                <c:pt idx="69">
                  <c:v>0.34034873515613751</c:v>
                </c:pt>
                <c:pt idx="70">
                  <c:v>0.26772539426444841</c:v>
                </c:pt>
                <c:pt idx="71">
                  <c:v>0.29791960992642152</c:v>
                </c:pt>
                <c:pt idx="72">
                  <c:v>0.25030898000910878</c:v>
                </c:pt>
                <c:pt idx="73">
                  <c:v>0.25102164485543738</c:v>
                </c:pt>
                <c:pt idx="74">
                  <c:v>0.25967582241848175</c:v>
                </c:pt>
                <c:pt idx="75">
                  <c:v>0.29682333506162767</c:v>
                </c:pt>
                <c:pt idx="76">
                  <c:v>0.32196906442514139</c:v>
                </c:pt>
                <c:pt idx="77">
                  <c:v>0.26436626820425563</c:v>
                </c:pt>
                <c:pt idx="78">
                  <c:v>0.24150153956237003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9-4E83-AA4B-8FE1C8E29ECB}"/>
            </c:ext>
          </c:extLst>
        </c:ser>
        <c:ser>
          <c:idx val="2"/>
          <c:order val="2"/>
          <c:tx>
            <c:strRef>
              <c:f>'Equity Rolling '!$L$1</c:f>
              <c:strCache>
                <c:ptCount val="1"/>
                <c:pt idx="0">
                  <c:v>Irish Life IL/Setanta  Global Equity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'!$L$2:$L$81</c:f>
              <c:numCache>
                <c:formatCode>0.0%</c:formatCode>
                <c:ptCount val="80"/>
                <c:pt idx="0">
                  <c:v>0.13358538122243238</c:v>
                </c:pt>
                <c:pt idx="1">
                  <c:v>0.1714651311580293</c:v>
                </c:pt>
                <c:pt idx="2">
                  <c:v>0.14987080103359166</c:v>
                </c:pt>
                <c:pt idx="3">
                  <c:v>0.15327102803738316</c:v>
                </c:pt>
                <c:pt idx="4">
                  <c:v>0.10897049969897649</c:v>
                </c:pt>
                <c:pt idx="5">
                  <c:v>0.15160703456640387</c:v>
                </c:pt>
                <c:pt idx="6">
                  <c:v>0.15315315315315314</c:v>
                </c:pt>
                <c:pt idx="7">
                  <c:v>0.13022700119474304</c:v>
                </c:pt>
                <c:pt idx="8">
                  <c:v>7.4673304293715007E-2</c:v>
                </c:pt>
                <c:pt idx="9">
                  <c:v>-9.1536050156739782E-2</c:v>
                </c:pt>
                <c:pt idx="10">
                  <c:v>-4.1717049576783585E-2</c:v>
                </c:pt>
                <c:pt idx="11">
                  <c:v>-4.2840375586854523E-2</c:v>
                </c:pt>
                <c:pt idx="12">
                  <c:v>-2.3117960877296843E-2</c:v>
                </c:pt>
                <c:pt idx="13">
                  <c:v>-5.0778995960761748E-2</c:v>
                </c:pt>
                <c:pt idx="14">
                  <c:v>-4.9319727891156559E-2</c:v>
                </c:pt>
                <c:pt idx="15">
                  <c:v>-7.3430493273542563E-2</c:v>
                </c:pt>
                <c:pt idx="16">
                  <c:v>-4.4326241134751775E-2</c:v>
                </c:pt>
                <c:pt idx="17">
                  <c:v>3.6479444122756291E-2</c:v>
                </c:pt>
                <c:pt idx="18">
                  <c:v>0.15607300188797976</c:v>
                </c:pt>
                <c:pt idx="19">
                  <c:v>9.01060070671377E-2</c:v>
                </c:pt>
                <c:pt idx="20">
                  <c:v>7.2398190045248764E-2</c:v>
                </c:pt>
                <c:pt idx="21">
                  <c:v>0.14420935412026731</c:v>
                </c:pt>
                <c:pt idx="22">
                  <c:v>0.13866231647634583</c:v>
                </c:pt>
                <c:pt idx="23">
                  <c:v>0.22003474232773598</c:v>
                </c:pt>
                <c:pt idx="24">
                  <c:v>0.19622012229016109</c:v>
                </c:pt>
                <c:pt idx="25">
                  <c:v>0.19224467504096132</c:v>
                </c:pt>
                <c:pt idx="26">
                  <c:v>0.25898876404494381</c:v>
                </c:pt>
                <c:pt idx="27">
                  <c:v>0.18152350081037275</c:v>
                </c:pt>
                <c:pt idx="28">
                  <c:v>0.25244299674267101</c:v>
                </c:pt>
                <c:pt idx="29">
                  <c:v>0.21274354923644026</c:v>
                </c:pt>
                <c:pt idx="30">
                  <c:v>0.25624999999999992</c:v>
                </c:pt>
                <c:pt idx="31">
                  <c:v>0.24365750528541238</c:v>
                </c:pt>
                <c:pt idx="32">
                  <c:v>0.32773595830920688</c:v>
                </c:pt>
                <c:pt idx="33">
                  <c:v>0.61559696342305026</c:v>
                </c:pt>
                <c:pt idx="34">
                  <c:v>0.45804416403785486</c:v>
                </c:pt>
                <c:pt idx="35">
                  <c:v>0.40956468424279591</c:v>
                </c:pt>
                <c:pt idx="36">
                  <c:v>0.3167475728155339</c:v>
                </c:pt>
                <c:pt idx="37">
                  <c:v>0.43039513677811558</c:v>
                </c:pt>
                <c:pt idx="38">
                  <c:v>0.34883720930232559</c:v>
                </c:pt>
                <c:pt idx="39">
                  <c:v>0.27102238354506947</c:v>
                </c:pt>
                <c:pt idx="40">
                  <c:v>0.39826839826839833</c:v>
                </c:pt>
                <c:pt idx="41">
                  <c:v>0.30782122905027931</c:v>
                </c:pt>
                <c:pt idx="42">
                  <c:v>0.20195971692977693</c:v>
                </c:pt>
                <c:pt idx="43">
                  <c:v>0.24743381955699628</c:v>
                </c:pt>
                <c:pt idx="44">
                  <c:v>0.1983122362869198</c:v>
                </c:pt>
                <c:pt idx="45">
                  <c:v>0.11581508515815091</c:v>
                </c:pt>
                <c:pt idx="46">
                  <c:v>0.10649474689589294</c:v>
                </c:pt>
                <c:pt idx="47">
                  <c:v>0.1181775035595634</c:v>
                </c:pt>
                <c:pt idx="48">
                  <c:v>0.12221189591078073</c:v>
                </c:pt>
                <c:pt idx="49">
                  <c:v>0.11726981218506639</c:v>
                </c:pt>
                <c:pt idx="50">
                  <c:v>7.0504239178938027E-2</c:v>
                </c:pt>
                <c:pt idx="51">
                  <c:v>7.5445816186556935E-2</c:v>
                </c:pt>
                <c:pt idx="52">
                  <c:v>-1.387082791504113E-2</c:v>
                </c:pt>
                <c:pt idx="53">
                  <c:v>3.8645245332175324E-2</c:v>
                </c:pt>
                <c:pt idx="54">
                  <c:v>2.1558872305141034E-2</c:v>
                </c:pt>
                <c:pt idx="55">
                  <c:v>6.2898427539311436E-2</c:v>
                </c:pt>
                <c:pt idx="56">
                  <c:v>0.11687745311818583</c:v>
                </c:pt>
                <c:pt idx="57">
                  <c:v>0.13199487398547632</c:v>
                </c:pt>
                <c:pt idx="58">
                  <c:v>0.11466897446992656</c:v>
                </c:pt>
                <c:pt idx="59">
                  <c:v>0.14006089604175737</c:v>
                </c:pt>
                <c:pt idx="60">
                  <c:v>0.22811059907834103</c:v>
                </c:pt>
                <c:pt idx="61">
                  <c:v>0.15894602634934116</c:v>
                </c:pt>
                <c:pt idx="62">
                  <c:v>0.21308576480990271</c:v>
                </c:pt>
                <c:pt idx="63">
                  <c:v>0.32365540218943373</c:v>
                </c:pt>
                <c:pt idx="64">
                  <c:v>0.22733303847854935</c:v>
                </c:pt>
                <c:pt idx="65">
                  <c:v>0.2592909013242205</c:v>
                </c:pt>
                <c:pt idx="66">
                  <c:v>0.30615942028985488</c:v>
                </c:pt>
                <c:pt idx="67">
                  <c:v>0.30446080554352528</c:v>
                </c:pt>
                <c:pt idx="68">
                  <c:v>0.32086267605633817</c:v>
                </c:pt>
                <c:pt idx="69">
                  <c:v>0.22067160924552973</c:v>
                </c:pt>
                <c:pt idx="70">
                  <c:v>0.16443677168752707</c:v>
                </c:pt>
                <c:pt idx="71">
                  <c:v>0.2007640067911714</c:v>
                </c:pt>
                <c:pt idx="72">
                  <c:v>0.19130434782608691</c:v>
                </c:pt>
                <c:pt idx="73">
                  <c:v>0.22468224682246815</c:v>
                </c:pt>
                <c:pt idx="74">
                  <c:v>0.24676948728636938</c:v>
                </c:pt>
                <c:pt idx="75">
                  <c:v>0.30612244897959184</c:v>
                </c:pt>
                <c:pt idx="76">
                  <c:v>0.37362637362637363</c:v>
                </c:pt>
                <c:pt idx="77">
                  <c:v>0.31981605351170572</c:v>
                </c:pt>
                <c:pt idx="78">
                  <c:v>0.27313311688311681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9-4E83-AA4B-8FE1C8E29ECB}"/>
            </c:ext>
          </c:extLst>
        </c:ser>
        <c:ser>
          <c:idx val="3"/>
          <c:order val="3"/>
          <c:tx>
            <c:strRef>
              <c:f>'Equity Rolling '!$M$1</c:f>
              <c:strCache>
                <c:ptCount val="1"/>
                <c:pt idx="0">
                  <c:v>New Ireland iFunds Equities Gross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'!$M$2:$M$81</c:f>
              <c:numCache>
                <c:formatCode>0.0%</c:formatCode>
                <c:ptCount val="80"/>
                <c:pt idx="0">
                  <c:v>0.13545521835677285</c:v>
                </c:pt>
                <c:pt idx="1">
                  <c:v>0.16902457185405798</c:v>
                </c:pt>
                <c:pt idx="2">
                  <c:v>0.14920874152223068</c:v>
                </c:pt>
                <c:pt idx="3">
                  <c:v>0.16164584864070536</c:v>
                </c:pt>
                <c:pt idx="4">
                  <c:v>0.13442389758179235</c:v>
                </c:pt>
                <c:pt idx="5">
                  <c:v>0.17320028510334984</c:v>
                </c:pt>
                <c:pt idx="6">
                  <c:v>0.17684210526315783</c:v>
                </c:pt>
                <c:pt idx="7">
                  <c:v>0.14275862068965509</c:v>
                </c:pt>
                <c:pt idx="8">
                  <c:v>8.5271317829457322E-2</c:v>
                </c:pt>
                <c:pt idx="9">
                  <c:v>-3.6549707602339179E-2</c:v>
                </c:pt>
                <c:pt idx="10">
                  <c:v>4.0425531914893537E-2</c:v>
                </c:pt>
                <c:pt idx="11">
                  <c:v>3.6627505183137607E-2</c:v>
                </c:pt>
                <c:pt idx="12">
                  <c:v>6.1977715877437368E-2</c:v>
                </c:pt>
                <c:pt idx="13">
                  <c:v>3.9945836154367004E-2</c:v>
                </c:pt>
                <c:pt idx="14">
                  <c:v>6.801346801346797E-2</c:v>
                </c:pt>
                <c:pt idx="15">
                  <c:v>4.4058744993324392E-2</c:v>
                </c:pt>
                <c:pt idx="16">
                  <c:v>9.1743119266055051E-2</c:v>
                </c:pt>
                <c:pt idx="17">
                  <c:v>0.17842323651452291</c:v>
                </c:pt>
                <c:pt idx="18">
                  <c:v>0.30532633158289563</c:v>
                </c:pt>
                <c:pt idx="19">
                  <c:v>0.21920668058455117</c:v>
                </c:pt>
                <c:pt idx="20">
                  <c:v>0.21414141414141422</c:v>
                </c:pt>
                <c:pt idx="21">
                  <c:v>0.26768010575016521</c:v>
                </c:pt>
                <c:pt idx="22">
                  <c:v>0.24281150159744408</c:v>
                </c:pt>
                <c:pt idx="23">
                  <c:v>0.32476319350473609</c:v>
                </c:pt>
                <c:pt idx="24">
                  <c:v>0.31290743155149936</c:v>
                </c:pt>
                <c:pt idx="25">
                  <c:v>0.29171974522292998</c:v>
                </c:pt>
                <c:pt idx="26">
                  <c:v>0.36524590163934417</c:v>
                </c:pt>
                <c:pt idx="27">
                  <c:v>0.28716002530044282</c:v>
                </c:pt>
                <c:pt idx="28">
                  <c:v>0.3235109717868338</c:v>
                </c:pt>
                <c:pt idx="29">
                  <c:v>0.28797083839611182</c:v>
                </c:pt>
                <c:pt idx="30">
                  <c:v>0.30769230769230788</c:v>
                </c:pt>
                <c:pt idx="31">
                  <c:v>0.27519613759806894</c:v>
                </c:pt>
                <c:pt idx="32">
                  <c:v>0.3331168831168832</c:v>
                </c:pt>
                <c:pt idx="33">
                  <c:v>0.60166919575113786</c:v>
                </c:pt>
                <c:pt idx="34">
                  <c:v>0.41581458759372875</c:v>
                </c:pt>
                <c:pt idx="35">
                  <c:v>0.37466666666666659</c:v>
                </c:pt>
                <c:pt idx="36">
                  <c:v>0.26885245901639343</c:v>
                </c:pt>
                <c:pt idx="37">
                  <c:v>0.35742187500000006</c:v>
                </c:pt>
                <c:pt idx="38">
                  <c:v>0.28688524590163933</c:v>
                </c:pt>
                <c:pt idx="39">
                  <c:v>0.21611253196930935</c:v>
                </c:pt>
                <c:pt idx="40">
                  <c:v>0.28571428571428586</c:v>
                </c:pt>
                <c:pt idx="41">
                  <c:v>0.21830985915492951</c:v>
                </c:pt>
                <c:pt idx="42">
                  <c:v>0.12471264367816086</c:v>
                </c:pt>
                <c:pt idx="43">
                  <c:v>0.17066210045662106</c:v>
                </c:pt>
                <c:pt idx="44">
                  <c:v>0.14032168607875753</c:v>
                </c:pt>
                <c:pt idx="45">
                  <c:v>6.5693430656934268E-2</c:v>
                </c:pt>
                <c:pt idx="46">
                  <c:v>4.8329048843187693E-2</c:v>
                </c:pt>
                <c:pt idx="47">
                  <c:v>6.6394279877425938E-2</c:v>
                </c:pt>
                <c:pt idx="48">
                  <c:v>7.1996027805362461E-2</c:v>
                </c:pt>
                <c:pt idx="49">
                  <c:v>8.678500986193291E-2</c:v>
                </c:pt>
                <c:pt idx="50">
                  <c:v>4.8991354466858872E-2</c:v>
                </c:pt>
                <c:pt idx="51">
                  <c:v>6.0933660933660962E-2</c:v>
                </c:pt>
                <c:pt idx="52">
                  <c:v>-1.0895310279488315E-2</c:v>
                </c:pt>
                <c:pt idx="53">
                  <c:v>3.8679245283018818E-2</c:v>
                </c:pt>
                <c:pt idx="54">
                  <c:v>3.7391700866393013E-2</c:v>
                </c:pt>
                <c:pt idx="55">
                  <c:v>0.11263606247042111</c:v>
                </c:pt>
                <c:pt idx="56">
                  <c:v>0.19094008767657081</c:v>
                </c:pt>
                <c:pt idx="57">
                  <c:v>0.19801042160113697</c:v>
                </c:pt>
                <c:pt idx="58">
                  <c:v>0.19162253249879641</c:v>
                </c:pt>
                <c:pt idx="59">
                  <c:v>0.22841901066925327</c:v>
                </c:pt>
                <c:pt idx="60">
                  <c:v>0.35038759689922488</c:v>
                </c:pt>
                <c:pt idx="61">
                  <c:v>0.24652278177458023</c:v>
                </c:pt>
                <c:pt idx="62">
                  <c:v>0.2724154826065654</c:v>
                </c:pt>
                <c:pt idx="63">
                  <c:v>0.3796004206098843</c:v>
                </c:pt>
                <c:pt idx="64">
                  <c:v>0.32830568124685761</c:v>
                </c:pt>
                <c:pt idx="65">
                  <c:v>0.34826589595375718</c:v>
                </c:pt>
                <c:pt idx="66">
                  <c:v>0.42105263157894757</c:v>
                </c:pt>
                <c:pt idx="67">
                  <c:v>0.39931740614334477</c:v>
                </c:pt>
                <c:pt idx="68">
                  <c:v>0.38035019455252927</c:v>
                </c:pt>
                <c:pt idx="69">
                  <c:v>0.28424657534246572</c:v>
                </c:pt>
                <c:pt idx="70">
                  <c:v>0.23540951446787639</c:v>
                </c:pt>
                <c:pt idx="71">
                  <c:v>0.28496168582375475</c:v>
                </c:pt>
                <c:pt idx="72">
                  <c:v>0.25428439092172306</c:v>
                </c:pt>
                <c:pt idx="73">
                  <c:v>0.27132486388384747</c:v>
                </c:pt>
                <c:pt idx="74">
                  <c:v>0.28937728937728946</c:v>
                </c:pt>
                <c:pt idx="75">
                  <c:v>0.34043538675312629</c:v>
                </c:pt>
                <c:pt idx="76">
                  <c:v>0.43773946360153243</c:v>
                </c:pt>
                <c:pt idx="77">
                  <c:v>0.35831062670299746</c:v>
                </c:pt>
                <c:pt idx="78">
                  <c:v>0.32571428571428579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9-4E83-AA4B-8FE1C8E29ECB}"/>
            </c:ext>
          </c:extLst>
        </c:ser>
        <c:ser>
          <c:idx val="4"/>
          <c:order val="4"/>
          <c:tx>
            <c:strRef>
              <c:f>'Equity Rolling '!$N$1</c:f>
              <c:strCache>
                <c:ptCount val="1"/>
                <c:pt idx="0">
                  <c:v>New Ireland Goodbody Dividend Income 6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'!$N$2:$N$81</c:f>
              <c:numCache>
                <c:formatCode>0.0%</c:formatCode>
                <c:ptCount val="80"/>
                <c:pt idx="0">
                  <c:v>0.21043165467625891</c:v>
                </c:pt>
                <c:pt idx="1">
                  <c:v>0.25113327289211246</c:v>
                </c:pt>
                <c:pt idx="2">
                  <c:v>0.25429864253393658</c:v>
                </c:pt>
                <c:pt idx="3">
                  <c:v>0.23705004389815626</c:v>
                </c:pt>
                <c:pt idx="4">
                  <c:v>0.20238095238095249</c:v>
                </c:pt>
                <c:pt idx="5">
                  <c:v>0.23805460750853236</c:v>
                </c:pt>
                <c:pt idx="6">
                  <c:v>0.24488054607508533</c:v>
                </c:pt>
                <c:pt idx="7">
                  <c:v>0.23708721422523288</c:v>
                </c:pt>
                <c:pt idx="8">
                  <c:v>0.18339100346020776</c:v>
                </c:pt>
                <c:pt idx="9">
                  <c:v>0.10215053763440866</c:v>
                </c:pt>
                <c:pt idx="10">
                  <c:v>0.16506550218340615</c:v>
                </c:pt>
                <c:pt idx="11">
                  <c:v>0.16063919259882248</c:v>
                </c:pt>
                <c:pt idx="12">
                  <c:v>0.20886615515771539</c:v>
                </c:pt>
                <c:pt idx="13">
                  <c:v>0.16830870279146154</c:v>
                </c:pt>
                <c:pt idx="14">
                  <c:v>0.18694601128122496</c:v>
                </c:pt>
                <c:pt idx="15">
                  <c:v>0.17825739408473232</c:v>
                </c:pt>
                <c:pt idx="16">
                  <c:v>0.20767306088407009</c:v>
                </c:pt>
                <c:pt idx="17">
                  <c:v>0.26345840130505721</c:v>
                </c:pt>
                <c:pt idx="18">
                  <c:v>0.36707746478873254</c:v>
                </c:pt>
                <c:pt idx="19">
                  <c:v>0.26477935054121576</c:v>
                </c:pt>
                <c:pt idx="20">
                  <c:v>0.21178343949044581</c:v>
                </c:pt>
                <c:pt idx="21">
                  <c:v>0.28049728049728068</c:v>
                </c:pt>
                <c:pt idx="22">
                  <c:v>0.26158445440956651</c:v>
                </c:pt>
                <c:pt idx="23">
                  <c:v>0.30146491904394779</c:v>
                </c:pt>
                <c:pt idx="24">
                  <c:v>0.32392273402674587</c:v>
                </c:pt>
                <c:pt idx="25">
                  <c:v>0.35217391304347823</c:v>
                </c:pt>
                <c:pt idx="26">
                  <c:v>0.38455988455988466</c:v>
                </c:pt>
                <c:pt idx="27">
                  <c:v>0.30447125621007809</c:v>
                </c:pt>
                <c:pt idx="28">
                  <c:v>0.38896746817538896</c:v>
                </c:pt>
                <c:pt idx="29">
                  <c:v>0.40110268780151631</c:v>
                </c:pt>
                <c:pt idx="30">
                  <c:v>0.47292666209732692</c:v>
                </c:pt>
                <c:pt idx="31">
                  <c:v>0.35797399041752231</c:v>
                </c:pt>
                <c:pt idx="32">
                  <c:v>0.38815789473684204</c:v>
                </c:pt>
                <c:pt idx="33">
                  <c:v>0.6048780487804879</c:v>
                </c:pt>
                <c:pt idx="34">
                  <c:v>0.46476761619190404</c:v>
                </c:pt>
                <c:pt idx="35">
                  <c:v>0.35797101449275365</c:v>
                </c:pt>
                <c:pt idx="36">
                  <c:v>0.26516220028208737</c:v>
                </c:pt>
                <c:pt idx="37">
                  <c:v>0.40829234012649324</c:v>
                </c:pt>
                <c:pt idx="38">
                  <c:v>0.31907671418873046</c:v>
                </c:pt>
                <c:pt idx="39">
                  <c:v>0.24966078697421967</c:v>
                </c:pt>
                <c:pt idx="40">
                  <c:v>0.33701657458563522</c:v>
                </c:pt>
                <c:pt idx="41">
                  <c:v>0.28921885087152988</c:v>
                </c:pt>
                <c:pt idx="42">
                  <c:v>0.18673535093367674</c:v>
                </c:pt>
                <c:pt idx="43">
                  <c:v>0.25938117182356818</c:v>
                </c:pt>
                <c:pt idx="44">
                  <c:v>0.252299605781866</c:v>
                </c:pt>
                <c:pt idx="45">
                  <c:v>0.1735436893203883</c:v>
                </c:pt>
                <c:pt idx="46">
                  <c:v>0.15758293838862555</c:v>
                </c:pt>
                <c:pt idx="47">
                  <c:v>0.16054502369668242</c:v>
                </c:pt>
                <c:pt idx="48">
                  <c:v>0.13468013468013468</c:v>
                </c:pt>
                <c:pt idx="49">
                  <c:v>8.7352625937835007E-2</c:v>
                </c:pt>
                <c:pt idx="50">
                  <c:v>4.4815007816571099E-2</c:v>
                </c:pt>
                <c:pt idx="51">
                  <c:v>6.4200217627856271E-2</c:v>
                </c:pt>
                <c:pt idx="52">
                  <c:v>-1.5784114052953126E-2</c:v>
                </c:pt>
                <c:pt idx="53">
                  <c:v>1.5248401377274933E-2</c:v>
                </c:pt>
                <c:pt idx="54">
                  <c:v>-2.7919962773382706E-3</c:v>
                </c:pt>
                <c:pt idx="55">
                  <c:v>0.11340725806451613</c:v>
                </c:pt>
                <c:pt idx="56">
                  <c:v>0.21274354923644026</c:v>
                </c:pt>
                <c:pt idx="57">
                  <c:v>0.18490374873353596</c:v>
                </c:pt>
                <c:pt idx="58">
                  <c:v>0.16223132036847487</c:v>
                </c:pt>
                <c:pt idx="59">
                  <c:v>0.24332977588046956</c:v>
                </c:pt>
                <c:pt idx="60">
                  <c:v>0.31884057971014484</c:v>
                </c:pt>
                <c:pt idx="61">
                  <c:v>0.18213572854291415</c:v>
                </c:pt>
                <c:pt idx="62">
                  <c:v>0.2295419454451878</c:v>
                </c:pt>
                <c:pt idx="63">
                  <c:v>0.30130293159609123</c:v>
                </c:pt>
                <c:pt idx="64">
                  <c:v>0.22055785123966951</c:v>
                </c:pt>
                <c:pt idx="65">
                  <c:v>0.26639959939909874</c:v>
                </c:pt>
                <c:pt idx="66">
                  <c:v>0.35377102550189898</c:v>
                </c:pt>
                <c:pt idx="67">
                  <c:v>0.35232618923157333</c:v>
                </c:pt>
                <c:pt idx="68">
                  <c:v>0.34417628541448059</c:v>
                </c:pt>
                <c:pt idx="69">
                  <c:v>0.21768355739400203</c:v>
                </c:pt>
                <c:pt idx="70">
                  <c:v>0.16018423746161711</c:v>
                </c:pt>
                <c:pt idx="71">
                  <c:v>0.22970903522205205</c:v>
                </c:pt>
                <c:pt idx="72">
                  <c:v>0.18100890207715145</c:v>
                </c:pt>
                <c:pt idx="73">
                  <c:v>0.21439132577624445</c:v>
                </c:pt>
                <c:pt idx="74">
                  <c:v>0.23042394014962589</c:v>
                </c:pt>
                <c:pt idx="75">
                  <c:v>0.27351738241308793</c:v>
                </c:pt>
                <c:pt idx="76">
                  <c:v>0.30988101396792539</c:v>
                </c:pt>
                <c:pt idx="77">
                  <c:v>0.21996124031007755</c:v>
                </c:pt>
                <c:pt idx="78">
                  <c:v>0.1623891740550629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9-4E83-AA4B-8FE1C8E29ECB}"/>
            </c:ext>
          </c:extLst>
        </c:ser>
        <c:ser>
          <c:idx val="5"/>
          <c:order val="5"/>
          <c:tx>
            <c:strRef>
              <c:f>'Equity Rolling '!$O$1</c:f>
              <c:strCache>
                <c:ptCount val="1"/>
                <c:pt idx="0">
                  <c:v>New Ireland PRIME Equities Gross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'Equity Rolling '!$I$2:$I$81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'Equity Rolling '!$O$2:$O$81</c:f>
              <c:numCache>
                <c:formatCode>0.0%</c:formatCode>
                <c:ptCount val="80"/>
                <c:pt idx="0">
                  <c:v>0.15140525838621943</c:v>
                </c:pt>
                <c:pt idx="1">
                  <c:v>0.18613138686131392</c:v>
                </c:pt>
                <c:pt idx="2">
                  <c:v>0.17447199265381083</c:v>
                </c:pt>
                <c:pt idx="3">
                  <c:v>0.17978533094812171</c:v>
                </c:pt>
                <c:pt idx="4">
                  <c:v>0.14471403812824946</c:v>
                </c:pt>
                <c:pt idx="5">
                  <c:v>0.18679409209383147</c:v>
                </c:pt>
                <c:pt idx="6">
                  <c:v>0.19277108433734932</c:v>
                </c:pt>
                <c:pt idx="7">
                  <c:v>0.1838297872340425</c:v>
                </c:pt>
                <c:pt idx="8">
                  <c:v>0.11014744145706855</c:v>
                </c:pt>
                <c:pt idx="9">
                  <c:v>-1.784121320249777E-2</c:v>
                </c:pt>
                <c:pt idx="10">
                  <c:v>6.141868512110734E-2</c:v>
                </c:pt>
                <c:pt idx="11">
                  <c:v>4.503753127606331E-2</c:v>
                </c:pt>
                <c:pt idx="12">
                  <c:v>7.2986577181208073E-2</c:v>
                </c:pt>
                <c:pt idx="13">
                  <c:v>4.4117647058823456E-2</c:v>
                </c:pt>
                <c:pt idx="14">
                  <c:v>7.4133763094278951E-2</c:v>
                </c:pt>
                <c:pt idx="15">
                  <c:v>5.7877813504823059E-2</c:v>
                </c:pt>
                <c:pt idx="16">
                  <c:v>0.10796915167095122</c:v>
                </c:pt>
                <c:pt idx="17">
                  <c:v>0.18242677824267792</c:v>
                </c:pt>
                <c:pt idx="18">
                  <c:v>0.31569343065693428</c:v>
                </c:pt>
                <c:pt idx="19">
                  <c:v>0.2281594571670908</c:v>
                </c:pt>
                <c:pt idx="20">
                  <c:v>0.20932134096484062</c:v>
                </c:pt>
                <c:pt idx="21">
                  <c:v>0.25798722044728434</c:v>
                </c:pt>
                <c:pt idx="22">
                  <c:v>0.24263565891472877</c:v>
                </c:pt>
                <c:pt idx="23">
                  <c:v>0.309640522875817</c:v>
                </c:pt>
                <c:pt idx="24">
                  <c:v>0.31259842519685033</c:v>
                </c:pt>
                <c:pt idx="25">
                  <c:v>0.29461538461538472</c:v>
                </c:pt>
                <c:pt idx="26">
                  <c:v>0.35496481626270526</c:v>
                </c:pt>
                <c:pt idx="27">
                  <c:v>0.28278999241849873</c:v>
                </c:pt>
                <c:pt idx="28">
                  <c:v>0.35049205147615453</c:v>
                </c:pt>
                <c:pt idx="29">
                  <c:v>0.30600292825768677</c:v>
                </c:pt>
                <c:pt idx="30">
                  <c:v>0.32683982683982693</c:v>
                </c:pt>
                <c:pt idx="31">
                  <c:v>0.26312005751258083</c:v>
                </c:pt>
                <c:pt idx="32">
                  <c:v>0.33984375</c:v>
                </c:pt>
                <c:pt idx="33">
                  <c:v>0.6049046321525885</c:v>
                </c:pt>
                <c:pt idx="34">
                  <c:v>0.39853300733496327</c:v>
                </c:pt>
                <c:pt idx="35">
                  <c:v>0.34477254588986433</c:v>
                </c:pt>
                <c:pt idx="36">
                  <c:v>0.23455824863174354</c:v>
                </c:pt>
                <c:pt idx="37">
                  <c:v>0.35446009389671362</c:v>
                </c:pt>
                <c:pt idx="38">
                  <c:v>0.26781695423855956</c:v>
                </c:pt>
                <c:pt idx="39">
                  <c:v>0.18920972644376904</c:v>
                </c:pt>
                <c:pt idx="40">
                  <c:v>0.26218097447795802</c:v>
                </c:pt>
                <c:pt idx="41">
                  <c:v>0.20169851380042461</c:v>
                </c:pt>
                <c:pt idx="42">
                  <c:v>9.500693481276018E-2</c:v>
                </c:pt>
                <c:pt idx="43">
                  <c:v>0.14779005524861863</c:v>
                </c:pt>
                <c:pt idx="44">
                  <c:v>0.11967545638945225</c:v>
                </c:pt>
                <c:pt idx="45">
                  <c:v>4.9523809523809595E-2</c:v>
                </c:pt>
                <c:pt idx="46">
                  <c:v>2.7448533998752196E-2</c:v>
                </c:pt>
                <c:pt idx="47">
                  <c:v>4.7411104179663092E-2</c:v>
                </c:pt>
                <c:pt idx="48">
                  <c:v>3.8992201559688064E-2</c:v>
                </c:pt>
                <c:pt idx="49">
                  <c:v>5.6446821152703504E-2</c:v>
                </c:pt>
                <c:pt idx="50">
                  <c:v>1.1540680900173109E-2</c:v>
                </c:pt>
                <c:pt idx="51">
                  <c:v>1.5366430260047416E-2</c:v>
                </c:pt>
                <c:pt idx="52">
                  <c:v>-6.8946188340807235E-2</c:v>
                </c:pt>
                <c:pt idx="53">
                  <c:v>-1.4573991031390102E-2</c:v>
                </c:pt>
                <c:pt idx="54">
                  <c:v>-4.893964110929884E-3</c:v>
                </c:pt>
                <c:pt idx="55">
                  <c:v>6.0899260102447457E-2</c:v>
                </c:pt>
                <c:pt idx="56">
                  <c:v>0.13411078717201166</c:v>
                </c:pt>
                <c:pt idx="57">
                  <c:v>0.13921901528013597</c:v>
                </c:pt>
                <c:pt idx="58">
                  <c:v>0.15559440559440571</c:v>
                </c:pt>
                <c:pt idx="59">
                  <c:v>0.19169139465875379</c:v>
                </c:pt>
                <c:pt idx="60">
                  <c:v>0.31032298923369223</c:v>
                </c:pt>
                <c:pt idx="61">
                  <c:v>0.2114384748700173</c:v>
                </c:pt>
                <c:pt idx="62">
                  <c:v>0.23905325443786984</c:v>
                </c:pt>
                <c:pt idx="63">
                  <c:v>0.35654952076677321</c:v>
                </c:pt>
                <c:pt idx="64">
                  <c:v>0.3033088235294118</c:v>
                </c:pt>
                <c:pt idx="65">
                  <c:v>0.32626619552414587</c:v>
                </c:pt>
                <c:pt idx="66">
                  <c:v>0.41545281823939195</c:v>
                </c:pt>
                <c:pt idx="67">
                  <c:v>0.38387484957882079</c:v>
                </c:pt>
                <c:pt idx="68">
                  <c:v>0.38103864734299514</c:v>
                </c:pt>
                <c:pt idx="69">
                  <c:v>0.28070175438596473</c:v>
                </c:pt>
                <c:pt idx="70">
                  <c:v>0.23497267759562854</c:v>
                </c:pt>
                <c:pt idx="71">
                  <c:v>0.28231089934484815</c:v>
                </c:pt>
                <c:pt idx="72">
                  <c:v>0.25173210161662835</c:v>
                </c:pt>
                <c:pt idx="73">
                  <c:v>0.26265466816647909</c:v>
                </c:pt>
                <c:pt idx="74">
                  <c:v>0.28579577866514544</c:v>
                </c:pt>
                <c:pt idx="75">
                  <c:v>0.34691501746216524</c:v>
                </c:pt>
                <c:pt idx="76">
                  <c:v>0.44852498494882603</c:v>
                </c:pt>
                <c:pt idx="77">
                  <c:v>0.36234357224118308</c:v>
                </c:pt>
                <c:pt idx="78">
                  <c:v>0.3131147540983607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9-4E83-AA4B-8FE1C8E29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6054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ax val="0.70000000000000007"/>
          <c:min val="-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  <c:majorUnit val="4.0000000000000008E-2"/>
      </c:valAx>
      <c:spPr>
        <a:noFill/>
      </c:spPr>
    </c:plotArea>
    <c:legend>
      <c:legendPos val="t"/>
      <c:layout>
        <c:manualLayout>
          <c:xMode val="edge"/>
          <c:yMode val="edge"/>
          <c:x val="6.6554714113523775E-2"/>
          <c:y val="3.3333979919671318E-2"/>
          <c:w val="0.87236367476998777"/>
          <c:h val="0.10840930840794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8723320344536983E-2"/>
          <c:y val="0.17967226321444096"/>
          <c:w val="0.89435106502385509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Cautious!$R$1</c:f>
              <c:strCache>
                <c:ptCount val="1"/>
                <c:pt idx="0">
                  <c:v>Zurich Life Prisma 3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Cautious!$R$2:$R$105</c:f>
              <c:numCache>
                <c:formatCode>0.0%</c:formatCode>
                <c:ptCount val="104"/>
                <c:pt idx="0">
                  <c:v>0</c:v>
                </c:pt>
                <c:pt idx="1">
                  <c:v>0</c:v>
                </c:pt>
                <c:pt idx="2">
                  <c:v>-9.1240875912403574E-4</c:v>
                </c:pt>
                <c:pt idx="3">
                  <c:v>7.2992700729928046E-3</c:v>
                </c:pt>
                <c:pt idx="4">
                  <c:v>2.0072992700729955E-2</c:v>
                </c:pt>
                <c:pt idx="5">
                  <c:v>1.8248175182481754E-2</c:v>
                </c:pt>
                <c:pt idx="6">
                  <c:v>2.1897810218978155E-2</c:v>
                </c:pt>
                <c:pt idx="7">
                  <c:v>2.4635036496350394E-2</c:v>
                </c:pt>
                <c:pt idx="8">
                  <c:v>2.281021897810219E-2</c:v>
                </c:pt>
                <c:pt idx="9">
                  <c:v>9.1240875912408769E-3</c:v>
                </c:pt>
                <c:pt idx="10">
                  <c:v>2.0072992700729955E-2</c:v>
                </c:pt>
                <c:pt idx="11">
                  <c:v>3.0109489051094996E-2</c:v>
                </c:pt>
                <c:pt idx="12">
                  <c:v>2.5547445255474557E-2</c:v>
                </c:pt>
                <c:pt idx="13">
                  <c:v>3.1934306569343068E-2</c:v>
                </c:pt>
                <c:pt idx="14">
                  <c:v>3.1934306569343068E-2</c:v>
                </c:pt>
                <c:pt idx="15">
                  <c:v>3.4671532846715432E-2</c:v>
                </c:pt>
                <c:pt idx="16">
                  <c:v>1.9160583941605917E-2</c:v>
                </c:pt>
                <c:pt idx="17">
                  <c:v>2.0985401459854121E-2</c:v>
                </c:pt>
                <c:pt idx="18">
                  <c:v>-2.7372262773722369E-3</c:v>
                </c:pt>
                <c:pt idx="19">
                  <c:v>2.0985401459854121E-2</c:v>
                </c:pt>
                <c:pt idx="20">
                  <c:v>3.1934306569343068E-2</c:v>
                </c:pt>
                <c:pt idx="21">
                  <c:v>3.9233576642335871E-2</c:v>
                </c:pt>
                <c:pt idx="22">
                  <c:v>4.5620437956204379E-2</c:v>
                </c:pt>
                <c:pt idx="23">
                  <c:v>3.3759124087591269E-2</c:v>
                </c:pt>
                <c:pt idx="24">
                  <c:v>4.4708029197080348E-2</c:v>
                </c:pt>
                <c:pt idx="25">
                  <c:v>5.383211678832122E-2</c:v>
                </c:pt>
                <c:pt idx="26">
                  <c:v>5.2919708029197189E-2</c:v>
                </c:pt>
                <c:pt idx="27">
                  <c:v>6.2043795620438061E-2</c:v>
                </c:pt>
                <c:pt idx="28">
                  <c:v>6.2043795620438061E-2</c:v>
                </c:pt>
                <c:pt idx="29">
                  <c:v>7.3905109489051171E-2</c:v>
                </c:pt>
                <c:pt idx="30">
                  <c:v>7.9379562043795648E-2</c:v>
                </c:pt>
                <c:pt idx="31">
                  <c:v>8.1204379562043849E-2</c:v>
                </c:pt>
                <c:pt idx="32">
                  <c:v>5.383211678832122E-2</c:v>
                </c:pt>
                <c:pt idx="33">
                  <c:v>-5.4744525547444738E-3</c:v>
                </c:pt>
                <c:pt idx="34">
                  <c:v>3.3759124087591269E-2</c:v>
                </c:pt>
                <c:pt idx="35">
                  <c:v>5.1094890510948988E-2</c:v>
                </c:pt>
                <c:pt idx="36">
                  <c:v>6.4781021897810306E-2</c:v>
                </c:pt>
                <c:pt idx="37">
                  <c:v>6.8430656934306569E-2</c:v>
                </c:pt>
                <c:pt idx="38">
                  <c:v>8.8503649635036527E-2</c:v>
                </c:pt>
                <c:pt idx="39">
                  <c:v>8.3941605839416095E-2</c:v>
                </c:pt>
                <c:pt idx="40">
                  <c:v>7.5729927007299372E-2</c:v>
                </c:pt>
                <c:pt idx="41">
                  <c:v>0.10766423357664244</c:v>
                </c:pt>
                <c:pt idx="42">
                  <c:v>0.11587591240875915</c:v>
                </c:pt>
                <c:pt idx="43">
                  <c:v>0.10948905109489052</c:v>
                </c:pt>
                <c:pt idx="44">
                  <c:v>0.11861313868613139</c:v>
                </c:pt>
                <c:pt idx="45">
                  <c:v>0.13594890510948912</c:v>
                </c:pt>
                <c:pt idx="46">
                  <c:v>0.14963503649635043</c:v>
                </c:pt>
                <c:pt idx="47">
                  <c:v>0.14963503649635043</c:v>
                </c:pt>
                <c:pt idx="48">
                  <c:v>0.16423357664233579</c:v>
                </c:pt>
                <c:pt idx="49">
                  <c:v>0.1742700729927007</c:v>
                </c:pt>
                <c:pt idx="50">
                  <c:v>0.18613138686131392</c:v>
                </c:pt>
                <c:pt idx="51">
                  <c:v>0.17244525547445261</c:v>
                </c:pt>
                <c:pt idx="52">
                  <c:v>0.19251824817518243</c:v>
                </c:pt>
                <c:pt idx="53">
                  <c:v>0.18978102189781032</c:v>
                </c:pt>
                <c:pt idx="54">
                  <c:v>0.20072992700729927</c:v>
                </c:pt>
                <c:pt idx="55">
                  <c:v>0.17883211678832112</c:v>
                </c:pt>
                <c:pt idx="56">
                  <c:v>0.1624087591240877</c:v>
                </c:pt>
                <c:pt idx="57">
                  <c:v>0.16879562043795621</c:v>
                </c:pt>
                <c:pt idx="58">
                  <c:v>0.14781021897810223</c:v>
                </c:pt>
                <c:pt idx="59">
                  <c:v>0.14051094890510954</c:v>
                </c:pt>
                <c:pt idx="60">
                  <c:v>0.10857664233576649</c:v>
                </c:pt>
                <c:pt idx="61">
                  <c:v>0.14781021897810223</c:v>
                </c:pt>
                <c:pt idx="62">
                  <c:v>0.124087591240876</c:v>
                </c:pt>
                <c:pt idx="63">
                  <c:v>9.1240875912408759E-2</c:v>
                </c:pt>
                <c:pt idx="64">
                  <c:v>0.10583941605839424</c:v>
                </c:pt>
                <c:pt idx="65">
                  <c:v>0.1222627737226278</c:v>
                </c:pt>
                <c:pt idx="66">
                  <c:v>9.7627737226277406E-2</c:v>
                </c:pt>
                <c:pt idx="67">
                  <c:v>0.11861313868613139</c:v>
                </c:pt>
                <c:pt idx="68">
                  <c:v>0.11131386861313872</c:v>
                </c:pt>
                <c:pt idx="69">
                  <c:v>0.11952554744525556</c:v>
                </c:pt>
                <c:pt idx="70">
                  <c:v>0.12317518248175183</c:v>
                </c:pt>
                <c:pt idx="71">
                  <c:v>0.13138686131386867</c:v>
                </c:pt>
                <c:pt idx="72">
                  <c:v>0.14416058394160594</c:v>
                </c:pt>
                <c:pt idx="73">
                  <c:v>0.15602189781021905</c:v>
                </c:pt>
                <c:pt idx="74">
                  <c:v>0.1569343065693431</c:v>
                </c:pt>
                <c:pt idx="75">
                  <c:v>0.14416058394160594</c:v>
                </c:pt>
                <c:pt idx="76">
                  <c:v>0.13959854014598552</c:v>
                </c:pt>
                <c:pt idx="77">
                  <c:v>0.16879562043795621</c:v>
                </c:pt>
                <c:pt idx="78">
                  <c:v>0.19160583941605841</c:v>
                </c:pt>
                <c:pt idx="79">
                  <c:v>0.19981751824817526</c:v>
                </c:pt>
                <c:pt idx="80">
                  <c:v>0.21350364963503657</c:v>
                </c:pt>
                <c:pt idx="81">
                  <c:v>0.22992700729927024</c:v>
                </c:pt>
                <c:pt idx="82">
                  <c:v>0.22354014598540148</c:v>
                </c:pt>
                <c:pt idx="83">
                  <c:v>0.23357664233576639</c:v>
                </c:pt>
                <c:pt idx="84">
                  <c:v>0.24635036496350365</c:v>
                </c:pt>
                <c:pt idx="85">
                  <c:v>0.25456204379562053</c:v>
                </c:pt>
                <c:pt idx="86">
                  <c:v>0.26003649635036497</c:v>
                </c:pt>
                <c:pt idx="87">
                  <c:v>0.27007299270072987</c:v>
                </c:pt>
                <c:pt idx="88">
                  <c:v>0.27007299270072987</c:v>
                </c:pt>
                <c:pt idx="89">
                  <c:v>0.30018248175182488</c:v>
                </c:pt>
                <c:pt idx="90">
                  <c:v>0.29562043795620446</c:v>
                </c:pt>
                <c:pt idx="91">
                  <c:v>0.31021897810218979</c:v>
                </c:pt>
                <c:pt idx="92">
                  <c:v>0.3083941605839417</c:v>
                </c:pt>
                <c:pt idx="93">
                  <c:v>0.27645985401459866</c:v>
                </c:pt>
                <c:pt idx="94">
                  <c:v>0.26916058394160586</c:v>
                </c:pt>
                <c:pt idx="95">
                  <c:v>0.28923357664233595</c:v>
                </c:pt>
                <c:pt idx="96">
                  <c:v>0.29470802919708039</c:v>
                </c:pt>
                <c:pt idx="97">
                  <c:v>0.3083941605839417</c:v>
                </c:pt>
                <c:pt idx="98">
                  <c:v>0.30748175182481768</c:v>
                </c:pt>
                <c:pt idx="99">
                  <c:v>0.32299270072992708</c:v>
                </c:pt>
                <c:pt idx="100">
                  <c:v>0.34124087591240881</c:v>
                </c:pt>
                <c:pt idx="101">
                  <c:v>0.34124087591240881</c:v>
                </c:pt>
                <c:pt idx="102">
                  <c:v>0.33941605839416078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0-465C-BC4D-47A8EE5F8D8E}"/>
            </c:ext>
          </c:extLst>
        </c:ser>
        <c:ser>
          <c:idx val="1"/>
          <c:order val="1"/>
          <c:tx>
            <c:strRef>
              <c:f>Cautious!$S$1</c:f>
              <c:strCache>
                <c:ptCount val="1"/>
                <c:pt idx="0">
                  <c:v>Aviva Fixed 40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Cautious!$S$2:$S$105</c:f>
              <c:numCache>
                <c:formatCode>0.0%</c:formatCode>
                <c:ptCount val="104"/>
                <c:pt idx="0">
                  <c:v>0</c:v>
                </c:pt>
                <c:pt idx="1">
                  <c:v>-2.7804737587171207E-3</c:v>
                </c:pt>
                <c:pt idx="2">
                  <c:v>-1.0588726339739031E-3</c:v>
                </c:pt>
                <c:pt idx="3">
                  <c:v>6.3849154777599459E-3</c:v>
                </c:pt>
                <c:pt idx="4">
                  <c:v>2.1607822492771697E-2</c:v>
                </c:pt>
                <c:pt idx="5">
                  <c:v>2.0891707679560001E-2</c:v>
                </c:pt>
                <c:pt idx="6">
                  <c:v>2.3511784273224336E-2</c:v>
                </c:pt>
                <c:pt idx="7">
                  <c:v>2.4279276813347028E-2</c:v>
                </c:pt>
                <c:pt idx="8">
                  <c:v>1.3433809061919929E-2</c:v>
                </c:pt>
                <c:pt idx="9">
                  <c:v>4.9230797175044971E-3</c:v>
                </c:pt>
                <c:pt idx="10">
                  <c:v>1.3249522816032054E-2</c:v>
                </c:pt>
                <c:pt idx="11">
                  <c:v>3.0881678619995055E-2</c:v>
                </c:pt>
                <c:pt idx="12">
                  <c:v>3.0346954990675318E-2</c:v>
                </c:pt>
                <c:pt idx="13">
                  <c:v>4.1032558214318365E-2</c:v>
                </c:pt>
                <c:pt idx="14">
                  <c:v>4.8993544033160141E-2</c:v>
                </c:pt>
                <c:pt idx="15">
                  <c:v>4.8286795330819636E-2</c:v>
                </c:pt>
                <c:pt idx="16">
                  <c:v>2.4537959445735426E-2</c:v>
                </c:pt>
                <c:pt idx="17">
                  <c:v>3.1205729784588687E-2</c:v>
                </c:pt>
                <c:pt idx="18">
                  <c:v>2.4160156446951862E-3</c:v>
                </c:pt>
                <c:pt idx="19">
                  <c:v>3.6488816067934846E-2</c:v>
                </c:pt>
                <c:pt idx="20">
                  <c:v>5.1405098644510226E-2</c:v>
                </c:pt>
                <c:pt idx="21">
                  <c:v>7.2822827098598567E-2</c:v>
                </c:pt>
                <c:pt idx="22">
                  <c:v>8.7507987916628602E-2</c:v>
                </c:pt>
                <c:pt idx="23">
                  <c:v>7.2089881633797787E-2</c:v>
                </c:pt>
                <c:pt idx="24">
                  <c:v>9.7630957438140736E-2</c:v>
                </c:pt>
                <c:pt idx="25">
                  <c:v>0.11350816179289097</c:v>
                </c:pt>
                <c:pt idx="26">
                  <c:v>0.12324749455205387</c:v>
                </c:pt>
                <c:pt idx="27">
                  <c:v>0.13258212102100003</c:v>
                </c:pt>
                <c:pt idx="28">
                  <c:v>0.13092115366360244</c:v>
                </c:pt>
                <c:pt idx="29">
                  <c:v>0.14674645510070836</c:v>
                </c:pt>
                <c:pt idx="30">
                  <c:v>0.1490696793200697</c:v>
                </c:pt>
                <c:pt idx="31">
                  <c:v>0.16360183352278665</c:v>
                </c:pt>
                <c:pt idx="32">
                  <c:v>0.13508789008760913</c:v>
                </c:pt>
                <c:pt idx="33">
                  <c:v>6.8364798954733255E-2</c:v>
                </c:pt>
                <c:pt idx="34">
                  <c:v>0.12570254939092551</c:v>
                </c:pt>
                <c:pt idx="35">
                  <c:v>0.14203122997606954</c:v>
                </c:pt>
                <c:pt idx="36">
                  <c:v>0.15347055304632654</c:v>
                </c:pt>
                <c:pt idx="37">
                  <c:v>0.15808261059520121</c:v>
                </c:pt>
                <c:pt idx="38">
                  <c:v>0.17762228600872171</c:v>
                </c:pt>
                <c:pt idx="39">
                  <c:v>0.17298905538932483</c:v>
                </c:pt>
                <c:pt idx="40">
                  <c:v>0.1614567968930733</c:v>
                </c:pt>
                <c:pt idx="41">
                  <c:v>0.20968683442155026</c:v>
                </c:pt>
                <c:pt idx="42">
                  <c:v>0.22029748751118042</c:v>
                </c:pt>
                <c:pt idx="43">
                  <c:v>0.21460919070341911</c:v>
                </c:pt>
                <c:pt idx="44">
                  <c:v>0.21565507638468995</c:v>
                </c:pt>
                <c:pt idx="45">
                  <c:v>0.24425675047121198</c:v>
                </c:pt>
                <c:pt idx="46">
                  <c:v>0.25657888943277779</c:v>
                </c:pt>
                <c:pt idx="47">
                  <c:v>0.25727046745635601</c:v>
                </c:pt>
                <c:pt idx="48">
                  <c:v>0.28375714960193699</c:v>
                </c:pt>
                <c:pt idx="49">
                  <c:v>0.30229046337307003</c:v>
                </c:pt>
                <c:pt idx="50">
                  <c:v>0.31555199918879467</c:v>
                </c:pt>
                <c:pt idx="51">
                  <c:v>0.29510611531344622</c:v>
                </c:pt>
                <c:pt idx="52">
                  <c:v>0.32231444649363572</c:v>
                </c:pt>
                <c:pt idx="53">
                  <c:v>0.3309801989556258</c:v>
                </c:pt>
                <c:pt idx="54">
                  <c:v>0.34391102304512583</c:v>
                </c:pt>
                <c:pt idx="55">
                  <c:v>0.30964320298037556</c:v>
                </c:pt>
                <c:pt idx="56">
                  <c:v>0.28489343555728391</c:v>
                </c:pt>
                <c:pt idx="57">
                  <c:v>0.28618341805084702</c:v>
                </c:pt>
                <c:pt idx="58">
                  <c:v>0.24706841809420091</c:v>
                </c:pt>
                <c:pt idx="59">
                  <c:v>0.23863038026540986</c:v>
                </c:pt>
                <c:pt idx="60">
                  <c:v>0.19458195560784336</c:v>
                </c:pt>
                <c:pt idx="61">
                  <c:v>0.26287282319178146</c:v>
                </c:pt>
                <c:pt idx="62">
                  <c:v>0.23418060215607456</c:v>
                </c:pt>
                <c:pt idx="63">
                  <c:v>0.17470006762555626</c:v>
                </c:pt>
                <c:pt idx="64">
                  <c:v>0.19975092260825339</c:v>
                </c:pt>
                <c:pt idx="65">
                  <c:v>0.23087051340568457</c:v>
                </c:pt>
                <c:pt idx="66">
                  <c:v>0.18323090105483109</c:v>
                </c:pt>
                <c:pt idx="67">
                  <c:v>0.22508651094874477</c:v>
                </c:pt>
                <c:pt idx="68">
                  <c:v>0.21004010906587176</c:v>
                </c:pt>
                <c:pt idx="69">
                  <c:v>0.21478157705851308</c:v>
                </c:pt>
                <c:pt idx="70">
                  <c:v>0.22553015551959926</c:v>
                </c:pt>
                <c:pt idx="71">
                  <c:v>0.23276251372383883</c:v>
                </c:pt>
                <c:pt idx="72">
                  <c:v>0.24994733213363804</c:v>
                </c:pt>
                <c:pt idx="73">
                  <c:v>0.26134001268844936</c:v>
                </c:pt>
                <c:pt idx="74">
                  <c:v>0.25381067516894351</c:v>
                </c:pt>
                <c:pt idx="75">
                  <c:v>0.23105134263538846</c:v>
                </c:pt>
                <c:pt idx="76">
                  <c:v>0.21163419243995385</c:v>
                </c:pt>
                <c:pt idx="77">
                  <c:v>0.26424898735038127</c:v>
                </c:pt>
                <c:pt idx="78">
                  <c:v>0.30536765594984466</c:v>
                </c:pt>
                <c:pt idx="79">
                  <c:v>0.31811171995641385</c:v>
                </c:pt>
                <c:pt idx="80">
                  <c:v>0.33489891367113828</c:v>
                </c:pt>
                <c:pt idx="81">
                  <c:v>0.36044929852299851</c:v>
                </c:pt>
                <c:pt idx="82">
                  <c:v>0.33098895503313225</c:v>
                </c:pt>
                <c:pt idx="83">
                  <c:v>0.35146610775945936</c:v>
                </c:pt>
                <c:pt idx="84">
                  <c:v>0.37660488451400354</c:v>
                </c:pt>
                <c:pt idx="85">
                  <c:v>0.392228677426602</c:v>
                </c:pt>
                <c:pt idx="86">
                  <c:v>0.40267445829900822</c:v>
                </c:pt>
                <c:pt idx="87">
                  <c:v>0.41655136760403655</c:v>
                </c:pt>
                <c:pt idx="88">
                  <c:v>0.40541694206773227</c:v>
                </c:pt>
                <c:pt idx="89">
                  <c:v>0.45760434187061544</c:v>
                </c:pt>
                <c:pt idx="90">
                  <c:v>0.44346681958222633</c:v>
                </c:pt>
                <c:pt idx="91">
                  <c:v>0.46268801379323532</c:v>
                </c:pt>
                <c:pt idx="92">
                  <c:v>0.46502691028435589</c:v>
                </c:pt>
                <c:pt idx="93">
                  <c:v>0.41228531003371022</c:v>
                </c:pt>
                <c:pt idx="94">
                  <c:v>0.3936374134602556</c:v>
                </c:pt>
                <c:pt idx="95">
                  <c:v>0.42044655774860351</c:v>
                </c:pt>
                <c:pt idx="96">
                  <c:v>0.43204950100780348</c:v>
                </c:pt>
                <c:pt idx="97">
                  <c:v>0.4531767220746486</c:v>
                </c:pt>
                <c:pt idx="98">
                  <c:v>0.45560537535779144</c:v>
                </c:pt>
                <c:pt idx="99">
                  <c:v>0.4767151543246268</c:v>
                </c:pt>
                <c:pt idx="100">
                  <c:v>0.50485855560643944</c:v>
                </c:pt>
                <c:pt idx="101">
                  <c:v>0.50142106144388687</c:v>
                </c:pt>
                <c:pt idx="102">
                  <c:v>0.4984928256757864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0-465C-BC4D-47A8EE5F8D8E}"/>
            </c:ext>
          </c:extLst>
        </c:ser>
        <c:ser>
          <c:idx val="2"/>
          <c:order val="2"/>
          <c:tx>
            <c:strRef>
              <c:f>Cautious!$T$1</c:f>
              <c:strCache>
                <c:ptCount val="1"/>
                <c:pt idx="0">
                  <c:v>Irish Life Multi Asset Portfolio 3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Cautious!$T$2:$T$105</c:f>
              <c:numCache>
                <c:formatCode>0.0%</c:formatCode>
                <c:ptCount val="104"/>
                <c:pt idx="0">
                  <c:v>0</c:v>
                </c:pt>
                <c:pt idx="1">
                  <c:v>4.9627791563274966E-3</c:v>
                </c:pt>
                <c:pt idx="2">
                  <c:v>7.444168734491244E-3</c:v>
                </c:pt>
                <c:pt idx="3">
                  <c:v>1.4061207609594612E-2</c:v>
                </c:pt>
                <c:pt idx="4">
                  <c:v>2.8122415219189342E-2</c:v>
                </c:pt>
                <c:pt idx="5">
                  <c:v>3.2258064516128962E-2</c:v>
                </c:pt>
                <c:pt idx="6">
                  <c:v>3.6393713813068579E-2</c:v>
                </c:pt>
                <c:pt idx="7">
                  <c:v>4.8800661703887437E-2</c:v>
                </c:pt>
                <c:pt idx="8">
                  <c:v>3.3085194375516956E-2</c:v>
                </c:pt>
                <c:pt idx="9">
                  <c:v>2.2332506203473851E-2</c:v>
                </c:pt>
                <c:pt idx="10">
                  <c:v>2.9776674937965212E-2</c:v>
                </c:pt>
                <c:pt idx="11">
                  <c:v>3.2258064516128962E-2</c:v>
                </c:pt>
                <c:pt idx="12">
                  <c:v>2.7295285359801465E-2</c:v>
                </c:pt>
                <c:pt idx="13">
                  <c:v>3.970223325062032E-2</c:v>
                </c:pt>
                <c:pt idx="14">
                  <c:v>4.0529363110008196E-2</c:v>
                </c:pt>
                <c:pt idx="15">
                  <c:v>4.3010752688171949E-2</c:v>
                </c:pt>
                <c:pt idx="16">
                  <c:v>1.6542597187758478E-2</c:v>
                </c:pt>
                <c:pt idx="17">
                  <c:v>1.819685690653423E-2</c:v>
                </c:pt>
                <c:pt idx="18">
                  <c:v>-6.6170388751034849E-3</c:v>
                </c:pt>
                <c:pt idx="19">
                  <c:v>2.0678246484698095E-2</c:v>
                </c:pt>
                <c:pt idx="20">
                  <c:v>3.0603804797353088E-2</c:v>
                </c:pt>
                <c:pt idx="21">
                  <c:v>4.2183622828784073E-2</c:v>
                </c:pt>
                <c:pt idx="22">
                  <c:v>5.2936311000827053E-2</c:v>
                </c:pt>
                <c:pt idx="23">
                  <c:v>3.3085194375516956E-2</c:v>
                </c:pt>
                <c:pt idx="24">
                  <c:v>5.5417700578990807E-2</c:v>
                </c:pt>
                <c:pt idx="25">
                  <c:v>6.4516129032257924E-2</c:v>
                </c:pt>
                <c:pt idx="26">
                  <c:v>5.9553349875930424E-2</c:v>
                </c:pt>
                <c:pt idx="27">
                  <c:v>6.6997518610421788E-2</c:v>
                </c:pt>
                <c:pt idx="28">
                  <c:v>6.7824648469809665E-2</c:v>
                </c:pt>
                <c:pt idx="29">
                  <c:v>7.5268817204301022E-2</c:v>
                </c:pt>
                <c:pt idx="30">
                  <c:v>8.354011579818027E-2</c:v>
                </c:pt>
                <c:pt idx="31">
                  <c:v>8.271298593879238E-2</c:v>
                </c:pt>
                <c:pt idx="32">
                  <c:v>4.7146401985111566E-2</c:v>
                </c:pt>
                <c:pt idx="33">
                  <c:v>-3.0603804797353206E-2</c:v>
                </c:pt>
                <c:pt idx="34">
                  <c:v>7.444168734491244E-3</c:v>
                </c:pt>
                <c:pt idx="35">
                  <c:v>1.6542597187758478E-2</c:v>
                </c:pt>
                <c:pt idx="36">
                  <c:v>2.0678246484698095E-2</c:v>
                </c:pt>
                <c:pt idx="37">
                  <c:v>2.9776674937965212E-2</c:v>
                </c:pt>
                <c:pt idx="38">
                  <c:v>4.466501240694782E-2</c:v>
                </c:pt>
                <c:pt idx="39">
                  <c:v>3.5566583953680703E-2</c:v>
                </c:pt>
                <c:pt idx="40">
                  <c:v>2.7295285359801465E-2</c:v>
                </c:pt>
                <c:pt idx="41">
                  <c:v>7.0306038047973529E-2</c:v>
                </c:pt>
                <c:pt idx="42">
                  <c:v>8.271298593879238E-2</c:v>
                </c:pt>
                <c:pt idx="43">
                  <c:v>8.271298593879238E-2</c:v>
                </c:pt>
                <c:pt idx="44">
                  <c:v>8.6021505376344135E-2</c:v>
                </c:pt>
                <c:pt idx="45">
                  <c:v>0.11331679073614548</c:v>
                </c:pt>
                <c:pt idx="46">
                  <c:v>0.12489660876757645</c:v>
                </c:pt>
                <c:pt idx="47">
                  <c:v>0.12655086848635222</c:v>
                </c:pt>
                <c:pt idx="48">
                  <c:v>0.14557485525227457</c:v>
                </c:pt>
                <c:pt idx="49">
                  <c:v>0.15301902398676592</c:v>
                </c:pt>
                <c:pt idx="50">
                  <c:v>0.16708023159636054</c:v>
                </c:pt>
                <c:pt idx="51">
                  <c:v>0.14722911497105032</c:v>
                </c:pt>
                <c:pt idx="52">
                  <c:v>0.16790736145574842</c:v>
                </c:pt>
                <c:pt idx="53">
                  <c:v>0.16377171215880879</c:v>
                </c:pt>
                <c:pt idx="54">
                  <c:v>0.18610421836228286</c:v>
                </c:pt>
                <c:pt idx="55">
                  <c:v>0.16294458229942091</c:v>
                </c:pt>
                <c:pt idx="56">
                  <c:v>0.13482216708023145</c:v>
                </c:pt>
                <c:pt idx="57">
                  <c:v>0.14392059553349881</c:v>
                </c:pt>
                <c:pt idx="58">
                  <c:v>0.11993382961124896</c:v>
                </c:pt>
                <c:pt idx="59">
                  <c:v>0.11414392059553335</c:v>
                </c:pt>
                <c:pt idx="60">
                  <c:v>7.1960297766749282E-2</c:v>
                </c:pt>
                <c:pt idx="61">
                  <c:v>0.11414392059553335</c:v>
                </c:pt>
                <c:pt idx="62">
                  <c:v>9.6774193548386997E-2</c:v>
                </c:pt>
                <c:pt idx="63">
                  <c:v>5.3763440860215055E-2</c:v>
                </c:pt>
                <c:pt idx="64">
                  <c:v>7.1133167907361405E-2</c:v>
                </c:pt>
                <c:pt idx="65">
                  <c:v>9.9255583126550861E-2</c:v>
                </c:pt>
                <c:pt idx="66">
                  <c:v>6.8651778329197541E-2</c:v>
                </c:pt>
                <c:pt idx="67">
                  <c:v>9.4292803970223368E-2</c:v>
                </c:pt>
                <c:pt idx="68">
                  <c:v>8.4367245657568146E-2</c:v>
                </c:pt>
                <c:pt idx="69">
                  <c:v>8.8502894954507763E-2</c:v>
                </c:pt>
                <c:pt idx="70">
                  <c:v>9.263854425144738E-2</c:v>
                </c:pt>
                <c:pt idx="71">
                  <c:v>9.5947063688999121E-2</c:v>
                </c:pt>
                <c:pt idx="72">
                  <c:v>0.11331679073614548</c:v>
                </c:pt>
                <c:pt idx="73">
                  <c:v>0.12820512820512819</c:v>
                </c:pt>
                <c:pt idx="74">
                  <c:v>0.12076095947063684</c:v>
                </c:pt>
                <c:pt idx="75">
                  <c:v>0.10669975186104222</c:v>
                </c:pt>
                <c:pt idx="76">
                  <c:v>9.0984284532671628E-2</c:v>
                </c:pt>
                <c:pt idx="77">
                  <c:v>0.12737799834574032</c:v>
                </c:pt>
                <c:pt idx="78">
                  <c:v>0.15550041356492955</c:v>
                </c:pt>
                <c:pt idx="79">
                  <c:v>0.16459884201819688</c:v>
                </c:pt>
                <c:pt idx="80">
                  <c:v>0.18279569892473113</c:v>
                </c:pt>
                <c:pt idx="81">
                  <c:v>0.20347394540942923</c:v>
                </c:pt>
                <c:pt idx="82">
                  <c:v>0.18444995864350688</c:v>
                </c:pt>
                <c:pt idx="83">
                  <c:v>0.20016542597187748</c:v>
                </c:pt>
                <c:pt idx="84">
                  <c:v>0.21670802315963597</c:v>
                </c:pt>
                <c:pt idx="85">
                  <c:v>0.23242349048800656</c:v>
                </c:pt>
                <c:pt idx="86">
                  <c:v>0.23986765922249792</c:v>
                </c:pt>
                <c:pt idx="87">
                  <c:v>0.25392886683209254</c:v>
                </c:pt>
                <c:pt idx="88">
                  <c:v>0.2456575682382133</c:v>
                </c:pt>
                <c:pt idx="89">
                  <c:v>0.28453267162944584</c:v>
                </c:pt>
                <c:pt idx="90">
                  <c:v>0.27791563275434239</c:v>
                </c:pt>
                <c:pt idx="91">
                  <c:v>0.29611248966087661</c:v>
                </c:pt>
                <c:pt idx="92">
                  <c:v>0.29859387923904046</c:v>
                </c:pt>
                <c:pt idx="93">
                  <c:v>0.26054590570719599</c:v>
                </c:pt>
                <c:pt idx="94">
                  <c:v>0.24731182795698928</c:v>
                </c:pt>
                <c:pt idx="95">
                  <c:v>0.270471464019851</c:v>
                </c:pt>
                <c:pt idx="96">
                  <c:v>0.27626137303556664</c:v>
                </c:pt>
                <c:pt idx="97">
                  <c:v>0.29114971050454913</c:v>
                </c:pt>
                <c:pt idx="98">
                  <c:v>0.29445822994210086</c:v>
                </c:pt>
                <c:pt idx="99">
                  <c:v>0.3159636062861868</c:v>
                </c:pt>
                <c:pt idx="100">
                  <c:v>0.33995037220843666</c:v>
                </c:pt>
                <c:pt idx="101">
                  <c:v>0.34077750206782453</c:v>
                </c:pt>
                <c:pt idx="102">
                  <c:v>0.34077750206782453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0-465C-BC4D-47A8EE5F8D8E}"/>
            </c:ext>
          </c:extLst>
        </c:ser>
        <c:ser>
          <c:idx val="3"/>
          <c:order val="3"/>
          <c:tx>
            <c:strRef>
              <c:f>Cautious!$U$1</c:f>
              <c:strCache>
                <c:ptCount val="1"/>
                <c:pt idx="0">
                  <c:v>Davy Cautious Growth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Cautious!$U$2:$U$105</c:f>
              <c:numCache>
                <c:formatCode>0.0%</c:formatCode>
                <c:ptCount val="104"/>
                <c:pt idx="0">
                  <c:v>0</c:v>
                </c:pt>
                <c:pt idx="1">
                  <c:v>-2.4438465667112707E-3</c:v>
                </c:pt>
                <c:pt idx="2">
                  <c:v>-2.3277979867278166E-3</c:v>
                </c:pt>
                <c:pt idx="3">
                  <c:v>3.6819825193294491E-3</c:v>
                </c:pt>
                <c:pt idx="4">
                  <c:v>1.5395209412222588E-2</c:v>
                </c:pt>
                <c:pt idx="5">
                  <c:v>1.2506794388368696E-2</c:v>
                </c:pt>
                <c:pt idx="6">
                  <c:v>1.1086905880335314E-2</c:v>
                </c:pt>
                <c:pt idx="7">
                  <c:v>1.5550509717788862E-2</c:v>
                </c:pt>
                <c:pt idx="8">
                  <c:v>5.2051201316129633E-3</c:v>
                </c:pt>
                <c:pt idx="9">
                  <c:v>-2.8602561772401035E-3</c:v>
                </c:pt>
                <c:pt idx="10">
                  <c:v>2.8662292659159751E-3</c:v>
                </c:pt>
                <c:pt idx="11">
                  <c:v>4.4832297002447424E-3</c:v>
                </c:pt>
                <c:pt idx="12">
                  <c:v>-6.1096164167778223E-4</c:v>
                </c:pt>
                <c:pt idx="13">
                  <c:v>4.6103711591973682E-3</c:v>
                </c:pt>
                <c:pt idx="14">
                  <c:v>3.3022647392362881E-3</c:v>
                </c:pt>
                <c:pt idx="15">
                  <c:v>-2.5854940981612256E-4</c:v>
                </c:pt>
                <c:pt idx="16">
                  <c:v>-1.8899705868047564E-2</c:v>
                </c:pt>
                <c:pt idx="17">
                  <c:v>-1.9924517225107741E-2</c:v>
                </c:pt>
                <c:pt idx="18">
                  <c:v>-3.651605096921897E-2</c:v>
                </c:pt>
                <c:pt idx="19">
                  <c:v>-1.4812406617158311E-2</c:v>
                </c:pt>
                <c:pt idx="20">
                  <c:v>-6.4765347211378039E-3</c:v>
                </c:pt>
                <c:pt idx="21">
                  <c:v>5.3518874533566435E-3</c:v>
                </c:pt>
                <c:pt idx="22">
                  <c:v>1.3730424268488693E-2</c:v>
                </c:pt>
                <c:pt idx="23">
                  <c:v>7.782081245953725E-4</c:v>
                </c:pt>
                <c:pt idx="24">
                  <c:v>1.9396325526506608E-2</c:v>
                </c:pt>
                <c:pt idx="25">
                  <c:v>3.0068528393077238E-2</c:v>
                </c:pt>
                <c:pt idx="26">
                  <c:v>3.2724846256964223E-2</c:v>
                </c:pt>
                <c:pt idx="27">
                  <c:v>3.5606434893760239E-2</c:v>
                </c:pt>
                <c:pt idx="28">
                  <c:v>3.0985824153976129E-2</c:v>
                </c:pt>
                <c:pt idx="29">
                  <c:v>3.8997442664748763E-2</c:v>
                </c:pt>
                <c:pt idx="30">
                  <c:v>4.0946376169765708E-2</c:v>
                </c:pt>
                <c:pt idx="31">
                  <c:v>4.6968102853174147E-2</c:v>
                </c:pt>
                <c:pt idx="32">
                  <c:v>2.5220940283619663E-2</c:v>
                </c:pt>
                <c:pt idx="33">
                  <c:v>-2.7763769462669202E-2</c:v>
                </c:pt>
                <c:pt idx="34">
                  <c:v>6.8067611950616887E-3</c:v>
                </c:pt>
                <c:pt idx="35">
                  <c:v>1.6582147461906914E-2</c:v>
                </c:pt>
                <c:pt idx="36">
                  <c:v>2.854539078079401E-2</c:v>
                </c:pt>
                <c:pt idx="37">
                  <c:v>3.6364163857182268E-2</c:v>
                </c:pt>
                <c:pt idx="38">
                  <c:v>4.5642077167186587E-2</c:v>
                </c:pt>
                <c:pt idx="39">
                  <c:v>4.4653104342180082E-2</c:v>
                </c:pt>
                <c:pt idx="40">
                  <c:v>3.9288417413089971E-2</c:v>
                </c:pt>
                <c:pt idx="41">
                  <c:v>7.6111655799912192E-2</c:v>
                </c:pt>
                <c:pt idx="42">
                  <c:v>8.1795476323956867E-2</c:v>
                </c:pt>
                <c:pt idx="43">
                  <c:v>8.7233546913919033E-2</c:v>
                </c:pt>
                <c:pt idx="44">
                  <c:v>8.712688461614003E-2</c:v>
                </c:pt>
                <c:pt idx="45">
                  <c:v>0.10565881888144575</c:v>
                </c:pt>
                <c:pt idx="46">
                  <c:v>0.11321733595125318</c:v>
                </c:pt>
                <c:pt idx="47">
                  <c:v>0.11485566884513786</c:v>
                </c:pt>
                <c:pt idx="48">
                  <c:v>0.12758346751450442</c:v>
                </c:pt>
                <c:pt idx="49">
                  <c:v>0.13565481691203293</c:v>
                </c:pt>
                <c:pt idx="50">
                  <c:v>0.14457349160311744</c:v>
                </c:pt>
                <c:pt idx="51">
                  <c:v>0.13020480014471961</c:v>
                </c:pt>
                <c:pt idx="52">
                  <c:v>0.14168848977279241</c:v>
                </c:pt>
                <c:pt idx="53">
                  <c:v>0.14414854900876617</c:v>
                </c:pt>
                <c:pt idx="54">
                  <c:v>0.14833995066228797</c:v>
                </c:pt>
                <c:pt idx="55">
                  <c:v>0.12071100234401085</c:v>
                </c:pt>
                <c:pt idx="56">
                  <c:v>0.1055709291480758</c:v>
                </c:pt>
                <c:pt idx="57">
                  <c:v>0.10916928842594631</c:v>
                </c:pt>
                <c:pt idx="58">
                  <c:v>8.8858227033687676E-2</c:v>
                </c:pt>
                <c:pt idx="59">
                  <c:v>7.662278153086885E-2</c:v>
                </c:pt>
                <c:pt idx="60">
                  <c:v>3.7394948302918035E-2</c:v>
                </c:pt>
                <c:pt idx="61">
                  <c:v>7.9741587117925505E-2</c:v>
                </c:pt>
                <c:pt idx="62">
                  <c:v>5.9584972732850711E-2</c:v>
                </c:pt>
                <c:pt idx="63">
                  <c:v>1.0616738471725909E-2</c:v>
                </c:pt>
                <c:pt idx="64">
                  <c:v>2.3168757674352728E-2</c:v>
                </c:pt>
                <c:pt idx="65">
                  <c:v>4.324260211635101E-2</c:v>
                </c:pt>
                <c:pt idx="66">
                  <c:v>2.4012669774379707E-2</c:v>
                </c:pt>
                <c:pt idx="67">
                  <c:v>5.1053695507299109E-2</c:v>
                </c:pt>
                <c:pt idx="68">
                  <c:v>4.1415690279993249E-2</c:v>
                </c:pt>
                <c:pt idx="69">
                  <c:v>5.2747492796028937E-2</c:v>
                </c:pt>
                <c:pt idx="70">
                  <c:v>5.4394358673735786E-2</c:v>
                </c:pt>
                <c:pt idx="71">
                  <c:v>5.4622189341791541E-2</c:v>
                </c:pt>
                <c:pt idx="72">
                  <c:v>5.5262163128465255E-2</c:v>
                </c:pt>
                <c:pt idx="73">
                  <c:v>6.5026456516341452E-2</c:v>
                </c:pt>
                <c:pt idx="74">
                  <c:v>5.7335678197288104E-2</c:v>
                </c:pt>
                <c:pt idx="75">
                  <c:v>4.1217725055315436E-2</c:v>
                </c:pt>
                <c:pt idx="76">
                  <c:v>3.0385102092885374E-2</c:v>
                </c:pt>
                <c:pt idx="77">
                  <c:v>6.3332659227611762E-2</c:v>
                </c:pt>
                <c:pt idx="78">
                  <c:v>8.8911984831768251E-2</c:v>
                </c:pt>
                <c:pt idx="79">
                  <c:v>9.2805585349890987E-2</c:v>
                </c:pt>
                <c:pt idx="80">
                  <c:v>9.7894656901520202E-2</c:v>
                </c:pt>
                <c:pt idx="81">
                  <c:v>0.11733962043581367</c:v>
                </c:pt>
                <c:pt idx="82">
                  <c:v>0.1054941322936746</c:v>
                </c:pt>
                <c:pt idx="83">
                  <c:v>0.11082895377938648</c:v>
                </c:pt>
                <c:pt idx="84">
                  <c:v>0.12717729748456164</c:v>
                </c:pt>
                <c:pt idx="85">
                  <c:v>0.1338705699947863</c:v>
                </c:pt>
                <c:pt idx="86">
                  <c:v>0.1447458578763279</c:v>
                </c:pt>
                <c:pt idx="87">
                  <c:v>0.16025199607824064</c:v>
                </c:pt>
                <c:pt idx="88">
                  <c:v>0.15572354156373763</c:v>
                </c:pt>
                <c:pt idx="89">
                  <c:v>0.17614979823759772</c:v>
                </c:pt>
                <c:pt idx="90">
                  <c:v>0.16691966963699839</c:v>
                </c:pt>
                <c:pt idx="91">
                  <c:v>0.18429965108629159</c:v>
                </c:pt>
                <c:pt idx="92">
                  <c:v>0.18835879149056761</c:v>
                </c:pt>
                <c:pt idx="93">
                  <c:v>0.16493660419669251</c:v>
                </c:pt>
                <c:pt idx="94">
                  <c:v>0.15571671517668004</c:v>
                </c:pt>
                <c:pt idx="95">
                  <c:v>0.17372387093691349</c:v>
                </c:pt>
                <c:pt idx="96">
                  <c:v>0.1776029653825382</c:v>
                </c:pt>
                <c:pt idx="97">
                  <c:v>0.1866556079196332</c:v>
                </c:pt>
                <c:pt idx="98">
                  <c:v>0.19235155483764735</c:v>
                </c:pt>
                <c:pt idx="99">
                  <c:v>0.20654053834021532</c:v>
                </c:pt>
                <c:pt idx="100">
                  <c:v>0.22234621939247232</c:v>
                </c:pt>
                <c:pt idx="101">
                  <c:v>0.22356856561186461</c:v>
                </c:pt>
                <c:pt idx="102">
                  <c:v>0.22283442447249746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FC0-465C-BC4D-47A8EE5F8D8E}"/>
            </c:ext>
          </c:extLst>
        </c:ser>
        <c:ser>
          <c:idx val="4"/>
          <c:order val="4"/>
          <c:tx>
            <c:strRef>
              <c:f>Cautious!$V$1</c:f>
              <c:strCache>
                <c:ptCount val="1"/>
                <c:pt idx="0">
                  <c:v>New Ireland Goodbody Dividend Income 3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Cautious!$V$2:$V$105</c:f>
              <c:numCache>
                <c:formatCode>0.0%</c:formatCode>
                <c:ptCount val="104"/>
                <c:pt idx="0">
                  <c:v>0</c:v>
                </c:pt>
                <c:pt idx="1">
                  <c:v>-7.1501532175689761E-3</c:v>
                </c:pt>
                <c:pt idx="2">
                  <c:v>-5.1072522982635342E-3</c:v>
                </c:pt>
                <c:pt idx="3">
                  <c:v>4.0858018386107399E-3</c:v>
                </c:pt>
                <c:pt idx="4">
                  <c:v>1.73646578140959E-2</c:v>
                </c:pt>
                <c:pt idx="5">
                  <c:v>1.6343207354443251E-2</c:v>
                </c:pt>
                <c:pt idx="6">
                  <c:v>1.5321756894790602E-2</c:v>
                </c:pt>
                <c:pt idx="7">
                  <c:v>1.2257405515832365E-2</c:v>
                </c:pt>
                <c:pt idx="8">
                  <c:v>7.1501532175688312E-3</c:v>
                </c:pt>
                <c:pt idx="9">
                  <c:v>-7.1501532175689761E-3</c:v>
                </c:pt>
                <c:pt idx="10">
                  <c:v>0</c:v>
                </c:pt>
                <c:pt idx="11">
                  <c:v>1.8386108273748692E-2</c:v>
                </c:pt>
                <c:pt idx="12">
                  <c:v>1.3278855975485159E-2</c:v>
                </c:pt>
                <c:pt idx="13">
                  <c:v>2.5536261491317668E-2</c:v>
                </c:pt>
                <c:pt idx="14">
                  <c:v>3.3707865168539297E-2</c:v>
                </c:pt>
                <c:pt idx="15">
                  <c:v>3.2686414708886502E-2</c:v>
                </c:pt>
                <c:pt idx="16">
                  <c:v>1.73646578140959E-2</c:v>
                </c:pt>
                <c:pt idx="17">
                  <c:v>2.7579162410622967E-2</c:v>
                </c:pt>
                <c:pt idx="18">
                  <c:v>-3.0643513789582366E-3</c:v>
                </c:pt>
                <c:pt idx="19">
                  <c:v>1.8386108273748692E-2</c:v>
                </c:pt>
                <c:pt idx="20">
                  <c:v>3.6772216547497384E-2</c:v>
                </c:pt>
                <c:pt idx="21">
                  <c:v>5.1072522982635336E-2</c:v>
                </c:pt>
                <c:pt idx="22">
                  <c:v>6.6394279877425938E-2</c:v>
                </c:pt>
                <c:pt idx="23">
                  <c:v>5.8222676200204174E-2</c:v>
                </c:pt>
                <c:pt idx="24">
                  <c:v>7.7630234933605657E-2</c:v>
                </c:pt>
                <c:pt idx="25">
                  <c:v>9.193054136874361E-2</c:v>
                </c:pt>
                <c:pt idx="26">
                  <c:v>0.10214504596527067</c:v>
                </c:pt>
                <c:pt idx="27">
                  <c:v>0.10112359550561789</c:v>
                </c:pt>
                <c:pt idx="28">
                  <c:v>9.908069458631244E-2</c:v>
                </c:pt>
                <c:pt idx="29">
                  <c:v>0.10520939734422877</c:v>
                </c:pt>
                <c:pt idx="30">
                  <c:v>0.10623084780388142</c:v>
                </c:pt>
                <c:pt idx="31">
                  <c:v>0.11440245148110305</c:v>
                </c:pt>
                <c:pt idx="32">
                  <c:v>0.1103166496424923</c:v>
                </c:pt>
                <c:pt idx="33">
                  <c:v>8.478038815117464E-2</c:v>
                </c:pt>
                <c:pt idx="34">
                  <c:v>0.12053115423901938</c:v>
                </c:pt>
                <c:pt idx="35">
                  <c:v>0.128702757916241</c:v>
                </c:pt>
                <c:pt idx="36">
                  <c:v>0.13687436159346261</c:v>
                </c:pt>
                <c:pt idx="37">
                  <c:v>0.13891726251276806</c:v>
                </c:pt>
                <c:pt idx="38">
                  <c:v>0.14811031664964247</c:v>
                </c:pt>
                <c:pt idx="39">
                  <c:v>0.14913176710929513</c:v>
                </c:pt>
                <c:pt idx="40">
                  <c:v>0.14606741573033705</c:v>
                </c:pt>
                <c:pt idx="41">
                  <c:v>0.16036772216547485</c:v>
                </c:pt>
                <c:pt idx="42">
                  <c:v>0.16138917262512764</c:v>
                </c:pt>
                <c:pt idx="43">
                  <c:v>0.15015321756894778</c:v>
                </c:pt>
                <c:pt idx="44">
                  <c:v>0.14198161389172614</c:v>
                </c:pt>
                <c:pt idx="45">
                  <c:v>0.18079673135852897</c:v>
                </c:pt>
                <c:pt idx="46">
                  <c:v>0.18896833503575075</c:v>
                </c:pt>
                <c:pt idx="47">
                  <c:v>0.18998978549540341</c:v>
                </c:pt>
                <c:pt idx="48">
                  <c:v>0.21450459652706844</c:v>
                </c:pt>
                <c:pt idx="49">
                  <c:v>0.24208375893769138</c:v>
                </c:pt>
                <c:pt idx="50">
                  <c:v>0.25434116445352389</c:v>
                </c:pt>
                <c:pt idx="51">
                  <c:v>0.22880490296220624</c:v>
                </c:pt>
                <c:pt idx="52">
                  <c:v>0.257405515832482</c:v>
                </c:pt>
                <c:pt idx="53">
                  <c:v>0.28089887640449435</c:v>
                </c:pt>
                <c:pt idx="54">
                  <c:v>0.30745658835546469</c:v>
                </c:pt>
                <c:pt idx="55">
                  <c:v>0.26046986721144022</c:v>
                </c:pt>
                <c:pt idx="56">
                  <c:v>0.2390194075587333</c:v>
                </c:pt>
                <c:pt idx="57">
                  <c:v>0.25229826353421847</c:v>
                </c:pt>
                <c:pt idx="58">
                  <c:v>0.24514811031664963</c:v>
                </c:pt>
                <c:pt idx="59">
                  <c:v>0.21859039836567917</c:v>
                </c:pt>
                <c:pt idx="60">
                  <c:v>0.19816138917262502</c:v>
                </c:pt>
                <c:pt idx="61">
                  <c:v>0.26046986721144022</c:v>
                </c:pt>
                <c:pt idx="62">
                  <c:v>0.22676200204290078</c:v>
                </c:pt>
                <c:pt idx="63">
                  <c:v>0.19101123595505606</c:v>
                </c:pt>
                <c:pt idx="64">
                  <c:v>0.20735444330949945</c:v>
                </c:pt>
                <c:pt idx="65">
                  <c:v>0.2247191011235955</c:v>
                </c:pt>
                <c:pt idx="66">
                  <c:v>0.1716036772216547</c:v>
                </c:pt>
                <c:pt idx="67">
                  <c:v>0.19101123595505606</c:v>
                </c:pt>
                <c:pt idx="68">
                  <c:v>0.18181818181818177</c:v>
                </c:pt>
                <c:pt idx="69">
                  <c:v>0.1961184882533196</c:v>
                </c:pt>
                <c:pt idx="70">
                  <c:v>0.19816138917262502</c:v>
                </c:pt>
                <c:pt idx="71">
                  <c:v>0.19918283963227781</c:v>
                </c:pt>
                <c:pt idx="72">
                  <c:v>0.20837589376915211</c:v>
                </c:pt>
                <c:pt idx="73">
                  <c:v>0.21041879468845753</c:v>
                </c:pt>
                <c:pt idx="74">
                  <c:v>0.20633299284984666</c:v>
                </c:pt>
                <c:pt idx="75">
                  <c:v>0.18590398365679253</c:v>
                </c:pt>
                <c:pt idx="76">
                  <c:v>0.18488253319713988</c:v>
                </c:pt>
                <c:pt idx="77">
                  <c:v>0.22574055158324813</c:v>
                </c:pt>
                <c:pt idx="78">
                  <c:v>0.25944841675178743</c:v>
                </c:pt>
                <c:pt idx="79">
                  <c:v>0.26864147088866186</c:v>
                </c:pt>
                <c:pt idx="80">
                  <c:v>0.28192032686414703</c:v>
                </c:pt>
                <c:pt idx="81">
                  <c:v>0.29622063329928494</c:v>
                </c:pt>
                <c:pt idx="82">
                  <c:v>0.27477017364657802</c:v>
                </c:pt>
                <c:pt idx="83">
                  <c:v>0.28702757916241056</c:v>
                </c:pt>
                <c:pt idx="84">
                  <c:v>0.29928498467824305</c:v>
                </c:pt>
                <c:pt idx="85">
                  <c:v>0.31256384065372822</c:v>
                </c:pt>
                <c:pt idx="86">
                  <c:v>0.31767109295199175</c:v>
                </c:pt>
                <c:pt idx="87">
                  <c:v>0.32890704800817144</c:v>
                </c:pt>
                <c:pt idx="88">
                  <c:v>0.31869254341164438</c:v>
                </c:pt>
                <c:pt idx="89">
                  <c:v>0.37180796731358534</c:v>
                </c:pt>
                <c:pt idx="90">
                  <c:v>0.35648621041879475</c:v>
                </c:pt>
                <c:pt idx="91">
                  <c:v>0.3779366700715015</c:v>
                </c:pt>
                <c:pt idx="92">
                  <c:v>0.37589376915219591</c:v>
                </c:pt>
                <c:pt idx="93">
                  <c:v>0.32073544433094997</c:v>
                </c:pt>
                <c:pt idx="94">
                  <c:v>0.31154239019407559</c:v>
                </c:pt>
                <c:pt idx="95">
                  <c:v>0.33605720122574056</c:v>
                </c:pt>
                <c:pt idx="96">
                  <c:v>0.32890704800817144</c:v>
                </c:pt>
                <c:pt idx="97">
                  <c:v>0.34320735444330941</c:v>
                </c:pt>
                <c:pt idx="98">
                  <c:v>0.34014300306435119</c:v>
                </c:pt>
                <c:pt idx="99">
                  <c:v>0.35035750766087825</c:v>
                </c:pt>
                <c:pt idx="100">
                  <c:v>0.36363636363636354</c:v>
                </c:pt>
                <c:pt idx="101">
                  <c:v>0.36159346271705828</c:v>
                </c:pt>
                <c:pt idx="102">
                  <c:v>0.35137895812053122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FC0-465C-BC4D-47A8EE5F8D8E}"/>
            </c:ext>
          </c:extLst>
        </c:ser>
        <c:ser>
          <c:idx val="5"/>
          <c:order val="5"/>
          <c:tx>
            <c:strRef>
              <c:f>Cautious!$W$1</c:f>
              <c:strCache>
                <c:ptCount val="1"/>
                <c:pt idx="0">
                  <c:v>Aviva Cantor Fitzgerald Multi Asset 30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Cautious!$Q$2:$Q$105</c:f>
              <c:numCache>
                <c:formatCode>m/d/yyyy</c:formatCode>
                <c:ptCount val="104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Cautious!$W$2:$W$105</c:f>
              <c:numCache>
                <c:formatCode>0.0%</c:formatCode>
                <c:ptCount val="104"/>
                <c:pt idx="0">
                  <c:v>0</c:v>
                </c:pt>
                <c:pt idx="1">
                  <c:v>-3.0232792502267463E-3</c:v>
                </c:pt>
                <c:pt idx="2">
                  <c:v>-5.9457825254459109E-3</c:v>
                </c:pt>
                <c:pt idx="3">
                  <c:v>6.248110450468654E-3</c:v>
                </c:pt>
                <c:pt idx="4">
                  <c:v>2.6504081426987874E-2</c:v>
                </c:pt>
                <c:pt idx="5">
                  <c:v>2.2372266451677968E-2</c:v>
                </c:pt>
                <c:pt idx="6">
                  <c:v>2.2372266451677968E-2</c:v>
                </c:pt>
                <c:pt idx="7">
                  <c:v>1.9550539151466383E-2</c:v>
                </c:pt>
                <c:pt idx="8">
                  <c:v>1.3302428700997728E-2</c:v>
                </c:pt>
                <c:pt idx="9">
                  <c:v>6.7519903255064458E-3</c:v>
                </c:pt>
                <c:pt idx="10">
                  <c:v>2.1062178776579756E-2</c:v>
                </c:pt>
                <c:pt idx="11">
                  <c:v>2.6705633377002925E-2</c:v>
                </c:pt>
                <c:pt idx="12">
                  <c:v>1.8542779401390801E-2</c:v>
                </c:pt>
                <c:pt idx="13">
                  <c:v>2.6504081426987874E-2</c:v>
                </c:pt>
                <c:pt idx="14">
                  <c:v>1.9852867076489013E-2</c:v>
                </c:pt>
                <c:pt idx="15">
                  <c:v>2.4085458026806502E-2</c:v>
                </c:pt>
                <c:pt idx="16">
                  <c:v>-7.1550942255365407E-3</c:v>
                </c:pt>
                <c:pt idx="17">
                  <c:v>-1.128690920084645E-2</c:v>
                </c:pt>
                <c:pt idx="18">
                  <c:v>-3.8194094527864535E-2</c:v>
                </c:pt>
                <c:pt idx="19">
                  <c:v>-5.7442305754307485E-3</c:v>
                </c:pt>
                <c:pt idx="20">
                  <c:v>3.638012697772865E-3</c:v>
                </c:pt>
                <c:pt idx="21">
                  <c:v>1.7590446437569327E-2</c:v>
                </c:pt>
                <c:pt idx="22">
                  <c:v>3.088481306056641E-2</c:v>
                </c:pt>
                <c:pt idx="23">
                  <c:v>2.5706943464678035E-2</c:v>
                </c:pt>
                <c:pt idx="24">
                  <c:v>4.2626221908696971E-2</c:v>
                </c:pt>
                <c:pt idx="25">
                  <c:v>5.1821021868386608E-2</c:v>
                </c:pt>
                <c:pt idx="26">
                  <c:v>6.0541166985790637E-2</c:v>
                </c:pt>
                <c:pt idx="27">
                  <c:v>6.1130706439584889E-2</c:v>
                </c:pt>
                <c:pt idx="28">
                  <c:v>5.4049178675803729E-2</c:v>
                </c:pt>
                <c:pt idx="29">
                  <c:v>5.5809734959185842E-2</c:v>
                </c:pt>
                <c:pt idx="30">
                  <c:v>5.2454902751184279E-2</c:v>
                </c:pt>
                <c:pt idx="31">
                  <c:v>7.130907991534817E-2</c:v>
                </c:pt>
                <c:pt idx="32">
                  <c:v>6.2682656454701252E-2</c:v>
                </c:pt>
                <c:pt idx="33">
                  <c:v>9.5455003527160076E-3</c:v>
                </c:pt>
                <c:pt idx="34">
                  <c:v>6.1516678423863873E-2</c:v>
                </c:pt>
                <c:pt idx="35">
                  <c:v>8.5921596291444108E-2</c:v>
                </c:pt>
                <c:pt idx="36">
                  <c:v>0.10608989216970689</c:v>
                </c:pt>
                <c:pt idx="37">
                  <c:v>0.10984984379723887</c:v>
                </c:pt>
                <c:pt idx="38">
                  <c:v>0.11657865564849344</c:v>
                </c:pt>
                <c:pt idx="39">
                  <c:v>0.11722160636904158</c:v>
                </c:pt>
                <c:pt idx="40">
                  <c:v>0.11171923813362911</c:v>
                </c:pt>
                <c:pt idx="41">
                  <c:v>0.15892371258691934</c:v>
                </c:pt>
                <c:pt idx="42">
                  <c:v>0.1752494205381438</c:v>
                </c:pt>
                <c:pt idx="43">
                  <c:v>0.1715207094628641</c:v>
                </c:pt>
                <c:pt idx="44">
                  <c:v>0.19066814471430016</c:v>
                </c:pt>
                <c:pt idx="45">
                  <c:v>0.20648997279048684</c:v>
                </c:pt>
                <c:pt idx="46">
                  <c:v>0.21122644361584214</c:v>
                </c:pt>
                <c:pt idx="47">
                  <c:v>0.20538143706540357</c:v>
                </c:pt>
                <c:pt idx="48">
                  <c:v>0.23712586919278442</c:v>
                </c:pt>
                <c:pt idx="49">
                  <c:v>0.25173838556888034</c:v>
                </c:pt>
                <c:pt idx="50">
                  <c:v>0.25879270381940944</c:v>
                </c:pt>
                <c:pt idx="51">
                  <c:v>0.24075380429305665</c:v>
                </c:pt>
                <c:pt idx="52">
                  <c:v>0.27280056434546013</c:v>
                </c:pt>
                <c:pt idx="53">
                  <c:v>0.28700997682152574</c:v>
                </c:pt>
                <c:pt idx="54">
                  <c:v>0.28801773657160129</c:v>
                </c:pt>
                <c:pt idx="55">
                  <c:v>0.23642043736773169</c:v>
                </c:pt>
                <c:pt idx="56">
                  <c:v>0.2099163559407437</c:v>
                </c:pt>
                <c:pt idx="57">
                  <c:v>0.21888541771641645</c:v>
                </c:pt>
                <c:pt idx="58">
                  <c:v>0.14582283583593678</c:v>
                </c:pt>
                <c:pt idx="59">
                  <c:v>0.1235513453592665</c:v>
                </c:pt>
                <c:pt idx="60">
                  <c:v>7.0946286405321066E-2</c:v>
                </c:pt>
                <c:pt idx="61">
                  <c:v>0.14068326111055138</c:v>
                </c:pt>
                <c:pt idx="62">
                  <c:v>0.1026907185327019</c:v>
                </c:pt>
                <c:pt idx="63">
                  <c:v>4.4643756928348238E-2</c:v>
                </c:pt>
                <c:pt idx="64">
                  <c:v>5.9860929154489664E-2</c:v>
                </c:pt>
                <c:pt idx="65">
                  <c:v>0.10117907890758852</c:v>
                </c:pt>
                <c:pt idx="66">
                  <c:v>5.4822130404111755E-2</c:v>
                </c:pt>
                <c:pt idx="67">
                  <c:v>0.11165978030837444</c:v>
                </c:pt>
                <c:pt idx="68">
                  <c:v>0.10228761463267158</c:v>
                </c:pt>
                <c:pt idx="69">
                  <c:v>0.12314824145923617</c:v>
                </c:pt>
                <c:pt idx="70">
                  <c:v>0.11700090698377522</c:v>
                </c:pt>
                <c:pt idx="71">
                  <c:v>0.12254358560919092</c:v>
                </c:pt>
                <c:pt idx="72">
                  <c:v>0.12808626423460662</c:v>
                </c:pt>
                <c:pt idx="73">
                  <c:v>0.12304746548422871</c:v>
                </c:pt>
                <c:pt idx="74">
                  <c:v>0.12405522523430429</c:v>
                </c:pt>
                <c:pt idx="75">
                  <c:v>0.1179078907588431</c:v>
                </c:pt>
                <c:pt idx="76">
                  <c:v>0.10702408545802686</c:v>
                </c:pt>
                <c:pt idx="77">
                  <c:v>0.15731129698679849</c:v>
                </c:pt>
                <c:pt idx="78">
                  <c:v>0.20014108636501074</c:v>
                </c:pt>
                <c:pt idx="79">
                  <c:v>0.21243575531593265</c:v>
                </c:pt>
                <c:pt idx="80">
                  <c:v>0.22775370351708155</c:v>
                </c:pt>
                <c:pt idx="81">
                  <c:v>0.25456011286909214</c:v>
                </c:pt>
                <c:pt idx="82">
                  <c:v>0.23198629446739902</c:v>
                </c:pt>
                <c:pt idx="83">
                  <c:v>0.25365312909402404</c:v>
                </c:pt>
                <c:pt idx="84">
                  <c:v>0.2699788370452485</c:v>
                </c:pt>
                <c:pt idx="85">
                  <c:v>0.29295575934697177</c:v>
                </c:pt>
                <c:pt idx="86">
                  <c:v>0.29547515872216068</c:v>
                </c:pt>
                <c:pt idx="87">
                  <c:v>0.31351405824851369</c:v>
                </c:pt>
                <c:pt idx="88">
                  <c:v>0.30706439584802991</c:v>
                </c:pt>
                <c:pt idx="89">
                  <c:v>0.33981658772548629</c:v>
                </c:pt>
                <c:pt idx="90">
                  <c:v>0.33377002922503279</c:v>
                </c:pt>
                <c:pt idx="91">
                  <c:v>0.34757633780106834</c:v>
                </c:pt>
                <c:pt idx="92">
                  <c:v>0.33649098055023691</c:v>
                </c:pt>
                <c:pt idx="93">
                  <c:v>0.28428902549632185</c:v>
                </c:pt>
                <c:pt idx="94">
                  <c:v>0.29154489569686581</c:v>
                </c:pt>
                <c:pt idx="95">
                  <c:v>0.34747556182606065</c:v>
                </c:pt>
                <c:pt idx="96">
                  <c:v>0.37659981860324504</c:v>
                </c:pt>
                <c:pt idx="97">
                  <c:v>0.39675501360475668</c:v>
                </c:pt>
                <c:pt idx="98">
                  <c:v>0.38385568880378929</c:v>
                </c:pt>
                <c:pt idx="99">
                  <c:v>0.40340622795525544</c:v>
                </c:pt>
                <c:pt idx="100">
                  <c:v>0.42688703013201668</c:v>
                </c:pt>
                <c:pt idx="101">
                  <c:v>0.42094124760657065</c:v>
                </c:pt>
                <c:pt idx="102">
                  <c:v>0.41297994558097345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B3-4F71-A86C-3E9F2FED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6054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4.1147686308456062E-2"/>
          <c:y val="2.2544949072532152E-2"/>
          <c:w val="0.8225384110457864"/>
          <c:h val="0.114249644519793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Cautious!$BB$1</c:f>
              <c:strCache>
                <c:ptCount val="1"/>
                <c:pt idx="0">
                  <c:v>Zurich Life Prisma 3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Cautious!$BB$2:$BB$8</c15:sqref>
                  </c15:fullRef>
                </c:ext>
              </c:extLst>
              <c:f>Cautious!$BB$2:$BB$8</c:f>
              <c:numCache>
                <c:formatCode>0.0%</c:formatCode>
                <c:ptCount val="7"/>
                <c:pt idx="0">
                  <c:v>-2.4107142857142883E-2</c:v>
                </c:pt>
                <c:pt idx="1">
                  <c:v>8.2342177493138158E-2</c:v>
                </c:pt>
                <c:pt idx="2">
                  <c:v>3.38123415046492E-2</c:v>
                </c:pt>
                <c:pt idx="3">
                  <c:v>7.6042518397383463E-2</c:v>
                </c:pt>
                <c:pt idx="4">
                  <c:v>-8.5866261398176269E-2</c:v>
                </c:pt>
                <c:pt idx="5">
                  <c:v>8.5619285120531977E-2</c:v>
                </c:pt>
                <c:pt idx="6">
                  <c:v>8.7289433384379833E-2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E-4F5A-8E49-AEB8A697B4CD}"/>
            </c:ext>
          </c:extLst>
        </c:ser>
        <c:ser>
          <c:idx val="1"/>
          <c:order val="1"/>
          <c:tx>
            <c:strRef>
              <c:f>Cautious!$BC$1</c:f>
              <c:strCache>
                <c:ptCount val="1"/>
                <c:pt idx="0">
                  <c:v>Aviva Fixed 40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Cautious!$BC$2:$BC$9</c15:sqref>
                  </c15:fullRef>
                </c:ext>
              </c:extLst>
              <c:f>Cautious!$BC$2:$BC$8</c:f>
              <c:numCache>
                <c:formatCode>0.0%</c:formatCode>
                <c:ptCount val="7"/>
                <c:pt idx="0">
                  <c:v>-2.0611163401024094E-2</c:v>
                </c:pt>
                <c:pt idx="1">
                  <c:v>0.14630020010310338</c:v>
                </c:pt>
                <c:pt idx="2">
                  <c:v>6.1987370716506764E-2</c:v>
                </c:pt>
                <c:pt idx="3">
                  <c:v>0.10129786941220174</c:v>
                </c:pt>
                <c:pt idx="4">
                  <c:v>-0.11956157754120859</c:v>
                </c:pt>
                <c:pt idx="5">
                  <c:v>0.10322309431416189</c:v>
                </c:pt>
                <c:pt idx="6">
                  <c:v>0.10579330888346125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E-4F5A-8E49-AEB8A697B4CD}"/>
            </c:ext>
          </c:extLst>
        </c:ser>
        <c:ser>
          <c:idx val="2"/>
          <c:order val="2"/>
          <c:tx>
            <c:strRef>
              <c:f>Cautious!$BD$1</c:f>
              <c:strCache>
                <c:ptCount val="1"/>
                <c:pt idx="0">
                  <c:v>Irish Life Multi Asset Portfolio 3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Cautious!$BD$2:$BD$9</c15:sqref>
                  </c15:fullRef>
                </c:ext>
              </c:extLst>
              <c:f>Cautious!$BD$2:$BD$8</c:f>
              <c:numCache>
                <c:formatCode>0.0%</c:formatCode>
                <c:ptCount val="7"/>
                <c:pt idx="0">
                  <c:v>-4.1500399042298505E-2</c:v>
                </c:pt>
                <c:pt idx="1">
                  <c:v>9.0757701915070821E-2</c:v>
                </c:pt>
                <c:pt idx="2">
                  <c:v>-7.6335877862591082E-4</c:v>
                </c:pt>
                <c:pt idx="3">
                  <c:v>9.5492742551566076E-2</c:v>
                </c:pt>
                <c:pt idx="4">
                  <c:v>-9.902370990237111E-2</c:v>
                </c:pt>
                <c:pt idx="5">
                  <c:v>8.1269349845201247E-2</c:v>
                </c:pt>
                <c:pt idx="6">
                  <c:v>0.10594130279169658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E-4F5A-8E49-AEB8A697B4CD}"/>
            </c:ext>
          </c:extLst>
        </c:ser>
        <c:ser>
          <c:idx val="3"/>
          <c:order val="3"/>
          <c:tx>
            <c:strRef>
              <c:f>Cautious!$BE$1</c:f>
              <c:strCache>
                <c:ptCount val="1"/>
                <c:pt idx="0">
                  <c:v>Davy Cautious Growth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Cautious!$BE$2:$BE$8</c15:sqref>
                  </c15:fullRef>
                </c:ext>
              </c:extLst>
              <c:f>Cautious!$BE$2:$BE$8</c:f>
              <c:numCache>
                <c:formatCode>0.0%</c:formatCode>
                <c:ptCount val="7"/>
                <c:pt idx="0">
                  <c:v>-4.7080974516337186E-2</c:v>
                </c:pt>
                <c:pt idx="1">
                  <c:v>8.0398253875332532E-2</c:v>
                </c:pt>
                <c:pt idx="2">
                  <c:v>3.9242271349748351E-2</c:v>
                </c:pt>
                <c:pt idx="3">
                  <c:v>6.1512990019569599E-2</c:v>
                </c:pt>
                <c:pt idx="4">
                  <c:v>-0.10826696468776895</c:v>
                </c:pt>
                <c:pt idx="5">
                  <c:v>6.3377453202495812E-2</c:v>
                </c:pt>
                <c:pt idx="6">
                  <c:v>7.1638191049281139E-2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8E-4F5A-8E49-AEB8A697B4CD}"/>
            </c:ext>
          </c:extLst>
        </c:ser>
        <c:ser>
          <c:idx val="4"/>
          <c:order val="4"/>
          <c:tx>
            <c:strRef>
              <c:f>Cautious!$BF$1</c:f>
              <c:strCache>
                <c:ptCount val="1"/>
                <c:pt idx="0">
                  <c:v>New Ireland Goodbody Dividend Income 3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Cautious!$BF$2:$BF$9</c15:sqref>
                  </c15:fullRef>
                </c:ext>
              </c:extLst>
              <c:f>Cautious!$BF$2:$BF$8</c:f>
              <c:numCache>
                <c:formatCode>0.0%</c:formatCode>
                <c:ptCount val="7"/>
                <c:pt idx="0">
                  <c:v>-1.8108651911468925E-2</c:v>
                </c:pt>
                <c:pt idx="1">
                  <c:v>0.10963114754098365</c:v>
                </c:pt>
                <c:pt idx="2">
                  <c:v>4.9861495844875398E-2</c:v>
                </c:pt>
                <c:pt idx="3">
                  <c:v>0.12576956904133682</c:v>
                </c:pt>
                <c:pt idx="4">
                  <c:v>-0.10390624999999998</c:v>
                </c:pt>
                <c:pt idx="5">
                  <c:v>7.4978204010462027E-2</c:v>
                </c:pt>
                <c:pt idx="6">
                  <c:v>7.7047850770478626E-2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8E-4F5A-8E49-AEB8A697B4CD}"/>
            </c:ext>
          </c:extLst>
        </c:ser>
        <c:ser>
          <c:idx val="5"/>
          <c:order val="5"/>
          <c:tx>
            <c:strRef>
              <c:f>Cautious!$BG$1</c:f>
              <c:strCache>
                <c:ptCount val="1"/>
                <c:pt idx="0">
                  <c:v>Aviva Cantor Fitzgerald Multi Asset 30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Cautious!$BA$2:$BA$8</c15:sqref>
                  </c15:fullRef>
                </c:ext>
              </c:extLst>
              <c:f>Cautious!$BA$2:$BA$8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Cautious!$BG$2:$BG$8</c15:sqref>
                  </c15:fullRef>
                </c:ext>
              </c:extLst>
              <c:f>Cautious!$BG$2:$BG$8</c:f>
              <c:numCache>
                <c:formatCode>0.0%</c:formatCode>
                <c:ptCount val="7"/>
                <c:pt idx="0">
                  <c:v>-5.9241005421389867E-2</c:v>
                </c:pt>
                <c:pt idx="1">
                  <c:v>9.4248742665549182E-2</c:v>
                </c:pt>
                <c:pt idx="2">
                  <c:v>0.11667437480310731</c:v>
                </c:pt>
                <c:pt idx="3">
                  <c:v>9.5952666780997994E-2</c:v>
                </c:pt>
                <c:pt idx="4">
                  <c:v>-0.18104999608794295</c:v>
                </c:pt>
                <c:pt idx="5">
                  <c:v>0.1377663131747397</c:v>
                </c:pt>
                <c:pt idx="6">
                  <c:v>0.1113443614073389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8E-4F5A-8E49-AEB8A697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664224"/>
        <c:axId val="1358674784"/>
      </c:barChart>
      <c:catAx>
        <c:axId val="13586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358674784"/>
        <c:crosses val="autoZero"/>
        <c:auto val="1"/>
        <c:lblAlgn val="ctr"/>
        <c:lblOffset val="100"/>
        <c:noMultiLvlLbl val="0"/>
      </c:catAx>
      <c:valAx>
        <c:axId val="1358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35866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78739799976826E-2"/>
          <c:y val="0.1796722795198889"/>
          <c:w val="0.90401230376236996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'Cautious Rolling '!$Q$1</c:f>
              <c:strCache>
                <c:ptCount val="1"/>
                <c:pt idx="0">
                  <c:v>Zurich Life Prisma 3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'!$Q$2:$Q$81</c:f>
              <c:numCache>
                <c:formatCode>0.0%</c:formatCode>
                <c:ptCount val="80"/>
                <c:pt idx="0">
                  <c:v>4.4708029197080348E-2</c:v>
                </c:pt>
                <c:pt idx="1">
                  <c:v>5.383211678832122E-2</c:v>
                </c:pt>
                <c:pt idx="2">
                  <c:v>5.3881278538812839E-2</c:v>
                </c:pt>
                <c:pt idx="3">
                  <c:v>5.434782608695652E-2</c:v>
                </c:pt>
                <c:pt idx="4">
                  <c:v>4.1144901610017964E-2</c:v>
                </c:pt>
                <c:pt idx="5">
                  <c:v>5.4659498207885383E-2</c:v>
                </c:pt>
                <c:pt idx="6">
                  <c:v>5.6249999999999974E-2</c:v>
                </c:pt>
                <c:pt idx="7">
                  <c:v>5.5209260908281418E-2</c:v>
                </c:pt>
                <c:pt idx="8">
                  <c:v>3.0330062444246263E-2</c:v>
                </c:pt>
                <c:pt idx="9">
                  <c:v>-1.4466546112115682E-2</c:v>
                </c:pt>
                <c:pt idx="10">
                  <c:v>1.3416815742397139E-2</c:v>
                </c:pt>
                <c:pt idx="11">
                  <c:v>2.0372010628875083E-2</c:v>
                </c:pt>
                <c:pt idx="12">
                  <c:v>3.8256227758007091E-2</c:v>
                </c:pt>
                <c:pt idx="13">
                  <c:v>3.5366931918656058E-2</c:v>
                </c:pt>
                <c:pt idx="14">
                  <c:v>5.4818744473916915E-2</c:v>
                </c:pt>
                <c:pt idx="15">
                  <c:v>4.761904761904754E-2</c:v>
                </c:pt>
                <c:pt idx="16">
                  <c:v>5.5505819158460187E-2</c:v>
                </c:pt>
                <c:pt idx="17">
                  <c:v>8.4897229669347624E-2</c:v>
                </c:pt>
                <c:pt idx="18">
                  <c:v>0.11893870082342178</c:v>
                </c:pt>
                <c:pt idx="19">
                  <c:v>8.6684539767649588E-2</c:v>
                </c:pt>
                <c:pt idx="20">
                  <c:v>8.3996463306808142E-2</c:v>
                </c:pt>
                <c:pt idx="21">
                  <c:v>9.3064091308165009E-2</c:v>
                </c:pt>
                <c:pt idx="22">
                  <c:v>9.9476439790575966E-2</c:v>
                </c:pt>
                <c:pt idx="23">
                  <c:v>0.11209179170344222</c:v>
                </c:pt>
                <c:pt idx="24">
                  <c:v>0.11441048034934492</c:v>
                </c:pt>
                <c:pt idx="25">
                  <c:v>0.11428571428571419</c:v>
                </c:pt>
                <c:pt idx="26">
                  <c:v>0.12651646447140374</c:v>
                </c:pt>
                <c:pt idx="27">
                  <c:v>0.10395189003436421</c:v>
                </c:pt>
                <c:pt idx="28">
                  <c:v>0.12285223367697579</c:v>
                </c:pt>
                <c:pt idx="29">
                  <c:v>0.10790144435004251</c:v>
                </c:pt>
                <c:pt idx="30">
                  <c:v>0.11242603550295856</c:v>
                </c:pt>
                <c:pt idx="31">
                  <c:v>9.0295358649788937E-2</c:v>
                </c:pt>
                <c:pt idx="32">
                  <c:v>0.10303030303030308</c:v>
                </c:pt>
                <c:pt idx="33">
                  <c:v>0.17522935779816509</c:v>
                </c:pt>
                <c:pt idx="34">
                  <c:v>0.11032656663724626</c:v>
                </c:pt>
                <c:pt idx="35">
                  <c:v>8.506944444444442E-2</c:v>
                </c:pt>
                <c:pt idx="36">
                  <c:v>4.113110539845756E-2</c:v>
                </c:pt>
                <c:pt idx="37">
                  <c:v>7.4295473953885596E-2</c:v>
                </c:pt>
                <c:pt idx="38">
                  <c:v>3.2690695725062918E-2</c:v>
                </c:pt>
                <c:pt idx="39">
                  <c:v>6.7340067340067103E-3</c:v>
                </c:pt>
                <c:pt idx="40">
                  <c:v>2.798982188295163E-2</c:v>
                </c:pt>
                <c:pt idx="41">
                  <c:v>1.3179571663920876E-2</c:v>
                </c:pt>
                <c:pt idx="42">
                  <c:v>-1.6353229762878167E-2</c:v>
                </c:pt>
                <c:pt idx="43">
                  <c:v>8.2236842105263153E-3</c:v>
                </c:pt>
                <c:pt idx="44">
                  <c:v>-6.5252854812397811E-3</c:v>
                </c:pt>
                <c:pt idx="45">
                  <c:v>-1.4457831325301183E-2</c:v>
                </c:pt>
                <c:pt idx="46">
                  <c:v>-2.3015873015873062E-2</c:v>
                </c:pt>
                <c:pt idx="47">
                  <c:v>-1.5873015873015872E-2</c:v>
                </c:pt>
                <c:pt idx="48">
                  <c:v>-1.7241379310344741E-2</c:v>
                </c:pt>
                <c:pt idx="49">
                  <c:v>-1.5540015540015431E-2</c:v>
                </c:pt>
                <c:pt idx="50">
                  <c:v>-2.4615384615384636E-2</c:v>
                </c:pt>
                <c:pt idx="51">
                  <c:v>-2.4124513618676999E-2</c:v>
                </c:pt>
                <c:pt idx="52">
                  <c:v>-4.4376434583014414E-2</c:v>
                </c:pt>
                <c:pt idx="53">
                  <c:v>-1.7638036809816036E-2</c:v>
                </c:pt>
                <c:pt idx="54">
                  <c:v>-7.5987841945288756E-3</c:v>
                </c:pt>
                <c:pt idx="55">
                  <c:v>1.780185758513941E-2</c:v>
                </c:pt>
                <c:pt idx="56">
                  <c:v>4.3956043956043911E-2</c:v>
                </c:pt>
                <c:pt idx="57">
                  <c:v>5.2302888368462273E-2</c:v>
                </c:pt>
                <c:pt idx="58">
                  <c:v>6.5977742448330656E-2</c:v>
                </c:pt>
                <c:pt idx="59">
                  <c:v>8.1599999999999909E-2</c:v>
                </c:pt>
                <c:pt idx="60">
                  <c:v>0.12427983539094646</c:v>
                </c:pt>
                <c:pt idx="61">
                  <c:v>9.300476947535774E-2</c:v>
                </c:pt>
                <c:pt idx="62">
                  <c:v>0.12094155844155836</c:v>
                </c:pt>
                <c:pt idx="63">
                  <c:v>0.16387959866220733</c:v>
                </c:pt>
                <c:pt idx="64">
                  <c:v>0.1485148514851484</c:v>
                </c:pt>
                <c:pt idx="65">
                  <c:v>0.15853658536585366</c:v>
                </c:pt>
                <c:pt idx="66">
                  <c:v>0.18038237738985871</c:v>
                </c:pt>
                <c:pt idx="67">
                  <c:v>0.17128874388254486</c:v>
                </c:pt>
                <c:pt idx="68">
                  <c:v>0.17733990147783257</c:v>
                </c:pt>
                <c:pt idx="69">
                  <c:v>0.14017929910350449</c:v>
                </c:pt>
                <c:pt idx="70">
                  <c:v>0.12997562956945574</c:v>
                </c:pt>
                <c:pt idx="71">
                  <c:v>0.13951612903225816</c:v>
                </c:pt>
                <c:pt idx="72">
                  <c:v>0.13157894736842105</c:v>
                </c:pt>
                <c:pt idx="73">
                  <c:v>0.1318074191002368</c:v>
                </c:pt>
                <c:pt idx="74">
                  <c:v>0.13012618296529979</c:v>
                </c:pt>
                <c:pt idx="75">
                  <c:v>0.15629984051036677</c:v>
                </c:pt>
                <c:pt idx="76">
                  <c:v>0.17694155324259403</c:v>
                </c:pt>
                <c:pt idx="77">
                  <c:v>0.14754098360655743</c:v>
                </c:pt>
                <c:pt idx="78">
                  <c:v>0.12404287901990825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6-4057-A469-FC622D6654DA}"/>
            </c:ext>
          </c:extLst>
        </c:ser>
        <c:ser>
          <c:idx val="1"/>
          <c:order val="1"/>
          <c:tx>
            <c:strRef>
              <c:f>'Cautious Rolling '!$R$1</c:f>
              <c:strCache>
                <c:ptCount val="1"/>
                <c:pt idx="0">
                  <c:v>Aviva Fixed 40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'!$R$2:$R$81</c:f>
              <c:numCache>
                <c:formatCode>0.0%</c:formatCode>
                <c:ptCount val="80"/>
                <c:pt idx="0">
                  <c:v>6.7605371130175299E-2</c:v>
                </c:pt>
                <c:pt idx="1">
                  <c:v>7.0425155828448979E-2</c:v>
                </c:pt>
                <c:pt idx="2">
                  <c:v>7.1606994171523594E-2</c:v>
                </c:pt>
                <c:pt idx="3">
                  <c:v>5.6957987788207418E-2</c:v>
                </c:pt>
                <c:pt idx="4">
                  <c:v>5.3428882438316269E-2</c:v>
                </c:pt>
                <c:pt idx="5">
                  <c:v>6.6406957782206885E-2</c:v>
                </c:pt>
                <c:pt idx="6">
                  <c:v>5.4341987466427974E-2</c:v>
                </c:pt>
                <c:pt idx="7">
                  <c:v>5.1548236978700472E-2</c:v>
                </c:pt>
                <c:pt idx="8">
                  <c:v>4.913191337032384E-2</c:v>
                </c:pt>
                <c:pt idx="9">
                  <c:v>2.717726991970348E-2</c:v>
                </c:pt>
                <c:pt idx="10">
                  <c:v>3.3738548273431951E-2</c:v>
                </c:pt>
                <c:pt idx="11">
                  <c:v>9.9155026728746341E-3</c:v>
                </c:pt>
                <c:pt idx="12">
                  <c:v>5.2667346245328277E-3</c:v>
                </c:pt>
                <c:pt idx="13">
                  <c:v>-6.3004032258064512E-3</c:v>
                </c:pt>
                <c:pt idx="14">
                  <c:v>3.4643008027037676E-3</c:v>
                </c:pt>
                <c:pt idx="15">
                  <c:v>3.954231869426254E-3</c:v>
                </c:pt>
                <c:pt idx="16">
                  <c:v>1.6892471274224014E-2</c:v>
                </c:pt>
                <c:pt idx="17">
                  <c:v>6.4724919093850355E-3</c:v>
                </c:pt>
                <c:pt idx="18">
                  <c:v>2.8036569438397951E-2</c:v>
                </c:pt>
                <c:pt idx="19">
                  <c:v>3.5836627140974929E-2</c:v>
                </c:pt>
                <c:pt idx="20">
                  <c:v>1.6321996239958902E-2</c:v>
                </c:pt>
                <c:pt idx="21">
                  <c:v>8.6756825720847534E-3</c:v>
                </c:pt>
                <c:pt idx="22">
                  <c:v>2.4816255944660654E-2</c:v>
                </c:pt>
                <c:pt idx="23">
                  <c:v>4.3127629733520377E-2</c:v>
                </c:pt>
                <c:pt idx="24">
                  <c:v>2.8561446414533859E-2</c:v>
                </c:pt>
                <c:pt idx="25">
                  <c:v>1.1819920041717485E-2</c:v>
                </c:pt>
                <c:pt idx="26">
                  <c:v>1.1741345074678526E-2</c:v>
                </c:pt>
                <c:pt idx="27">
                  <c:v>5.1733057423693739E-3</c:v>
                </c:pt>
                <c:pt idx="28">
                  <c:v>-3.4444157409799364E-3</c:v>
                </c:pt>
                <c:pt idx="29">
                  <c:v>-8.0706821850310088E-3</c:v>
                </c:pt>
                <c:pt idx="30">
                  <c:v>-8.7458605756983564E-3</c:v>
                </c:pt>
                <c:pt idx="31">
                  <c:v>-8.0000000000000782E-3</c:v>
                </c:pt>
                <c:pt idx="32">
                  <c:v>-2.5590719099206689E-2</c:v>
                </c:pt>
                <c:pt idx="33">
                  <c:v>-1.6407525126707252E-2</c:v>
                </c:pt>
                <c:pt idx="34">
                  <c:v>-4.9254367277375331E-2</c:v>
                </c:pt>
                <c:pt idx="35">
                  <c:v>-1.6904294373772694E-2</c:v>
                </c:pt>
                <c:pt idx="36">
                  <c:v>-1.8903160385330502E-2</c:v>
                </c:pt>
                <c:pt idx="37">
                  <c:v>-6.9152083861696361E-3</c:v>
                </c:pt>
                <c:pt idx="38">
                  <c:v>-2.2734927585043941E-3</c:v>
                </c:pt>
                <c:pt idx="39">
                  <c:v>-1.205061593899261E-2</c:v>
                </c:pt>
                <c:pt idx="40">
                  <c:v>8.8287376675940631E-3</c:v>
                </c:pt>
                <c:pt idx="41">
                  <c:v>2.2347266881029008E-2</c:v>
                </c:pt>
                <c:pt idx="42">
                  <c:v>2.8940459049716139E-2</c:v>
                </c:pt>
                <c:pt idx="43">
                  <c:v>3.2502331891800351E-2</c:v>
                </c:pt>
                <c:pt idx="44">
                  <c:v>2.4939039771294108E-2</c:v>
                </c:pt>
                <c:pt idx="45">
                  <c:v>3.3417657475335087E-2</c:v>
                </c:pt>
                <c:pt idx="46">
                  <c:v>3.8736078299021141E-2</c:v>
                </c:pt>
                <c:pt idx="47">
                  <c:v>4.5504201680672346E-2</c:v>
                </c:pt>
                <c:pt idx="48">
                  <c:v>3.3746603260869576E-2</c:v>
                </c:pt>
                <c:pt idx="49">
                  <c:v>-1.920632193781148E-2</c:v>
                </c:pt>
                <c:pt idx="50">
                  <c:v>9.3011349091218221E-3</c:v>
                </c:pt>
                <c:pt idx="51">
                  <c:v>2.1890547263681576E-2</c:v>
                </c:pt>
                <c:pt idx="52">
                  <c:v>4.3005270889138497E-2</c:v>
                </c:pt>
                <c:pt idx="53">
                  <c:v>4.2694415895854862E-2</c:v>
                </c:pt>
                <c:pt idx="54">
                  <c:v>4.7815658728798983E-2</c:v>
                </c:pt>
                <c:pt idx="55">
                  <c:v>4.3771448181194224E-2</c:v>
                </c:pt>
                <c:pt idx="56">
                  <c:v>6.1446205024949713E-2</c:v>
                </c:pt>
                <c:pt idx="57">
                  <c:v>9.6855895196506628E-2</c:v>
                </c:pt>
                <c:pt idx="58">
                  <c:v>0.13788652863673023</c:v>
                </c:pt>
                <c:pt idx="59">
                  <c:v>0.10003473729917503</c:v>
                </c:pt>
                <c:pt idx="60">
                  <c:v>8.8869365993988148E-2</c:v>
                </c:pt>
                <c:pt idx="61">
                  <c:v>8.5569327158812297E-2</c:v>
                </c:pt>
                <c:pt idx="62">
                  <c:v>8.366106844459438E-2</c:v>
                </c:pt>
                <c:pt idx="63">
                  <c:v>9.1634716520204898E-2</c:v>
                </c:pt>
                <c:pt idx="64">
                  <c:v>8.8793600641941903E-2</c:v>
                </c:pt>
                <c:pt idx="65">
                  <c:v>8.6574353796111531E-2</c:v>
                </c:pt>
                <c:pt idx="66">
                  <c:v>8.7408529307662602E-2</c:v>
                </c:pt>
                <c:pt idx="67">
                  <c:v>7.1039642584364696E-2</c:v>
                </c:pt>
                <c:pt idx="68">
                  <c:v>8.288212902802386E-2</c:v>
                </c:pt>
                <c:pt idx="69">
                  <c:v>7.3821122289948041E-2</c:v>
                </c:pt>
                <c:pt idx="70">
                  <c:v>8.0025342983161718E-2</c:v>
                </c:pt>
                <c:pt idx="71">
                  <c:v>4.7831853072378722E-2</c:v>
                </c:pt>
                <c:pt idx="72">
                  <c:v>5.0224259450934089E-2</c:v>
                </c:pt>
                <c:pt idx="73">
                  <c:v>0.12105899250332798</c:v>
                </c:pt>
                <c:pt idx="74">
                  <c:v>5.7693608386878606E-2</c:v>
                </c:pt>
                <c:pt idx="75">
                  <c:v>4.1668065675049611E-2</c:v>
                </c:pt>
                <c:pt idx="76">
                  <c:v>-7.8371594025201819E-3</c:v>
                </c:pt>
                <c:pt idx="77">
                  <c:v>1.7002751653045337E-2</c:v>
                </c:pt>
                <c:pt idx="78">
                  <c:v>-9.9900263239646406E-3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6-4057-A469-FC622D6654DA}"/>
            </c:ext>
          </c:extLst>
        </c:ser>
        <c:ser>
          <c:idx val="2"/>
          <c:order val="2"/>
          <c:tx>
            <c:strRef>
              <c:f>'Cautious Rolling '!$S$1</c:f>
              <c:strCache>
                <c:ptCount val="1"/>
                <c:pt idx="0">
                  <c:v>Irish Life Multi Asset Portfolio 3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'!$S$2:$S$81</c:f>
              <c:numCache>
                <c:formatCode>0.0%</c:formatCode>
                <c:ptCount val="80"/>
                <c:pt idx="0">
                  <c:v>0.10383064516129029</c:v>
                </c:pt>
                <c:pt idx="1">
                  <c:v>0.12361809045226128</c:v>
                </c:pt>
                <c:pt idx="2">
                  <c:v>0.12400000000000005</c:v>
                </c:pt>
                <c:pt idx="3">
                  <c:v>0.11220472440944888</c:v>
                </c:pt>
                <c:pt idx="4">
                  <c:v>0.11252446183953033</c:v>
                </c:pt>
                <c:pt idx="5">
                  <c:v>0.12852969814995133</c:v>
                </c:pt>
                <c:pt idx="6">
                  <c:v>0.11549566891241578</c:v>
                </c:pt>
                <c:pt idx="7">
                  <c:v>0.11346153846153843</c:v>
                </c:pt>
                <c:pt idx="8">
                  <c:v>0.10430622009569383</c:v>
                </c:pt>
                <c:pt idx="9">
                  <c:v>9.7261567516524997E-2</c:v>
                </c:pt>
                <c:pt idx="10">
                  <c:v>0.11090225563909771</c:v>
                </c:pt>
                <c:pt idx="11">
                  <c:v>7.5591985428050984E-2</c:v>
                </c:pt>
                <c:pt idx="12">
                  <c:v>7.4799643811219993E-2</c:v>
                </c:pt>
                <c:pt idx="13">
                  <c:v>6.5255731922398516E-2</c:v>
                </c:pt>
                <c:pt idx="14">
                  <c:v>6.8843777581641633E-2</c:v>
                </c:pt>
                <c:pt idx="15">
                  <c:v>6.4035087719298223E-2</c:v>
                </c:pt>
                <c:pt idx="16">
                  <c:v>8.333333333333344E-2</c:v>
                </c:pt>
                <c:pt idx="17">
                  <c:v>7.4270557029177772E-2</c:v>
                </c:pt>
                <c:pt idx="18">
                  <c:v>0.11131386861313872</c:v>
                </c:pt>
                <c:pt idx="19">
                  <c:v>0.13518518518518513</c:v>
                </c:pt>
                <c:pt idx="20">
                  <c:v>0.10587188612099636</c:v>
                </c:pt>
                <c:pt idx="21">
                  <c:v>9.6660808435852369E-2</c:v>
                </c:pt>
                <c:pt idx="22">
                  <c:v>0.11974977658623763</c:v>
                </c:pt>
                <c:pt idx="23">
                  <c:v>0.15799086757990866</c:v>
                </c:pt>
                <c:pt idx="24">
                  <c:v>0.14063926940639274</c:v>
                </c:pt>
                <c:pt idx="25">
                  <c:v>0.10554561717352413</c:v>
                </c:pt>
                <c:pt idx="26">
                  <c:v>0.10765124555160137</c:v>
                </c:pt>
                <c:pt idx="27">
                  <c:v>0.10442477876106192</c:v>
                </c:pt>
                <c:pt idx="28">
                  <c:v>9.2348284960422161E-2</c:v>
                </c:pt>
                <c:pt idx="29">
                  <c:v>8.4555651423641034E-2</c:v>
                </c:pt>
                <c:pt idx="30">
                  <c:v>8.5418464193269983E-2</c:v>
                </c:pt>
                <c:pt idx="31">
                  <c:v>8.8946459412780635E-2</c:v>
                </c:pt>
                <c:pt idx="32">
                  <c:v>6.4991334488734828E-2</c:v>
                </c:pt>
                <c:pt idx="33">
                  <c:v>5.9380378657487014E-2</c:v>
                </c:pt>
                <c:pt idx="34">
                  <c:v>1.6074450084602298E-2</c:v>
                </c:pt>
                <c:pt idx="35">
                  <c:v>4.4877222692633459E-2</c:v>
                </c:pt>
                <c:pt idx="36">
                  <c:v>3.2311516155758009E-2</c:v>
                </c:pt>
                <c:pt idx="37">
                  <c:v>4.3046357615894065E-2</c:v>
                </c:pt>
                <c:pt idx="38">
                  <c:v>5.1197357555739086E-2</c:v>
                </c:pt>
                <c:pt idx="39">
                  <c:v>2.967848309975275E-2</c:v>
                </c:pt>
                <c:pt idx="40">
                  <c:v>5.5417700578990807E-2</c:v>
                </c:pt>
                <c:pt idx="41">
                  <c:v>5.9259259259259164E-2</c:v>
                </c:pt>
                <c:pt idx="42">
                  <c:v>5.1724137931034461E-2</c:v>
                </c:pt>
                <c:pt idx="43">
                  <c:v>5.2202283849918485E-2</c:v>
                </c:pt>
                <c:pt idx="44">
                  <c:v>3.8616251005631513E-2</c:v>
                </c:pt>
                <c:pt idx="45">
                  <c:v>4.1666666666666692E-2</c:v>
                </c:pt>
                <c:pt idx="46">
                  <c:v>4.5490822027134899E-2</c:v>
                </c:pt>
                <c:pt idx="47">
                  <c:v>3.2334384858044234E-2</c:v>
                </c:pt>
                <c:pt idx="48">
                  <c:v>1.3610888710968683E-2</c:v>
                </c:pt>
                <c:pt idx="49">
                  <c:v>-5.1779935275080839E-2</c:v>
                </c:pt>
                <c:pt idx="50">
                  <c:v>-2.1686746987951831E-2</c:v>
                </c:pt>
                <c:pt idx="51">
                  <c:v>-1.5224358974358906E-2</c:v>
                </c:pt>
                <c:pt idx="52">
                  <c:v>-6.4412238325281569E-3</c:v>
                </c:pt>
                <c:pt idx="53">
                  <c:v>-9.5465393794749633E-3</c:v>
                </c:pt>
                <c:pt idx="54">
                  <c:v>3.9745627980922096E-3</c:v>
                </c:pt>
                <c:pt idx="55">
                  <c:v>-7.1371927042029465E-3</c:v>
                </c:pt>
                <c:pt idx="56">
                  <c:v>1.0577705451586632E-2</c:v>
                </c:pt>
                <c:pt idx="57">
                  <c:v>5.1177904142973289E-2</c:v>
                </c:pt>
                <c:pt idx="58">
                  <c:v>8.9925062447960127E-2</c:v>
                </c:pt>
                <c:pt idx="59">
                  <c:v>6.0777957860615878E-2</c:v>
                </c:pt>
                <c:pt idx="60">
                  <c:v>5.3772070626003352E-2</c:v>
                </c:pt>
                <c:pt idx="61">
                  <c:v>6.8253968253968206E-2</c:v>
                </c:pt>
                <c:pt idx="62">
                  <c:v>6.8342498036135138E-2</c:v>
                </c:pt>
                <c:pt idx="63">
                  <c:v>9.047237790232171E-2</c:v>
                </c:pt>
                <c:pt idx="64">
                  <c:v>8.5423197492163053E-2</c:v>
                </c:pt>
                <c:pt idx="65">
                  <c:v>8.3139083139083275E-2</c:v>
                </c:pt>
                <c:pt idx="66">
                  <c:v>0.1014832162373146</c:v>
                </c:pt>
                <c:pt idx="67">
                  <c:v>7.5193798449612312E-2</c:v>
                </c:pt>
                <c:pt idx="68">
                  <c:v>9.3725793958171918E-2</c:v>
                </c:pt>
                <c:pt idx="69">
                  <c:v>8.2307692307692221E-2</c:v>
                </c:pt>
                <c:pt idx="70">
                  <c:v>9.4656488549618362E-2</c:v>
                </c:pt>
                <c:pt idx="71">
                  <c:v>7.4102368220015188E-2</c:v>
                </c:pt>
                <c:pt idx="72">
                  <c:v>8.3728278041074203E-2</c:v>
                </c:pt>
                <c:pt idx="73">
                  <c:v>0.18003412969283283</c:v>
                </c:pt>
                <c:pt idx="74">
                  <c:v>0.11165845648604276</c:v>
                </c:pt>
                <c:pt idx="75">
                  <c:v>9.6013018714401807E-2</c:v>
                </c:pt>
                <c:pt idx="76">
                  <c:v>5.0243111831442366E-2</c:v>
                </c:pt>
                <c:pt idx="77">
                  <c:v>8.19277108433734E-2</c:v>
                </c:pt>
                <c:pt idx="78">
                  <c:v>4.9881235154394278E-2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6-4057-A469-FC622D6654DA}"/>
            </c:ext>
          </c:extLst>
        </c:ser>
        <c:ser>
          <c:idx val="3"/>
          <c:order val="3"/>
          <c:tx>
            <c:strRef>
              <c:f>'Cautious Rolling '!$T$1</c:f>
              <c:strCache>
                <c:ptCount val="1"/>
                <c:pt idx="0">
                  <c:v>Davy Cautious Growth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'!$T$2:$T$81</c:f>
              <c:numCache>
                <c:formatCode>0.0%</c:formatCode>
                <c:ptCount val="80"/>
                <c:pt idx="0">
                  <c:v>6.9676153091265888E-2</c:v>
                </c:pt>
                <c:pt idx="1">
                  <c:v>7.1219512195121917E-2</c:v>
                </c:pt>
                <c:pt idx="2">
                  <c:v>7.4612403100775215E-2</c:v>
                </c:pt>
                <c:pt idx="3">
                  <c:v>6.399235912129897E-2</c:v>
                </c:pt>
                <c:pt idx="4">
                  <c:v>6.066350710900479E-2</c:v>
                </c:pt>
                <c:pt idx="5">
                  <c:v>6.4030131826741971E-2</c:v>
                </c:pt>
                <c:pt idx="6">
                  <c:v>5.0232558139534936E-2</c:v>
                </c:pt>
                <c:pt idx="7">
                  <c:v>4.6511627906976744E-2</c:v>
                </c:pt>
                <c:pt idx="8">
                  <c:v>5.0561797752809043E-2</c:v>
                </c:pt>
                <c:pt idx="9">
                  <c:v>4.1006523765144506E-2</c:v>
                </c:pt>
                <c:pt idx="10">
                  <c:v>5.488372093023261E-2</c:v>
                </c:pt>
                <c:pt idx="11">
                  <c:v>3.8461538461538484E-2</c:v>
                </c:pt>
                <c:pt idx="12">
                  <c:v>3.519855595667875E-2</c:v>
                </c:pt>
                <c:pt idx="13">
                  <c:v>3.5008976660682145E-2</c:v>
                </c:pt>
                <c:pt idx="14">
                  <c:v>3.4019695613249752E-2</c:v>
                </c:pt>
                <c:pt idx="15">
                  <c:v>3.9320822162645139E-2</c:v>
                </c:pt>
                <c:pt idx="16">
                  <c:v>4.5207956600361664E-2</c:v>
                </c:pt>
                <c:pt idx="17">
                  <c:v>3.8703870387038805E-2</c:v>
                </c:pt>
                <c:pt idx="18">
                  <c:v>5.1235132662397154E-2</c:v>
                </c:pt>
                <c:pt idx="19">
                  <c:v>6.9124423963133647E-2</c:v>
                </c:pt>
                <c:pt idx="20">
                  <c:v>5.8823529411764705E-2</c:v>
                </c:pt>
                <c:pt idx="21">
                  <c:v>5.5805580558055831E-2</c:v>
                </c:pt>
                <c:pt idx="22">
                  <c:v>7.0844686648501465E-2</c:v>
                </c:pt>
                <c:pt idx="23">
                  <c:v>9.4756209751609907E-2</c:v>
                </c:pt>
                <c:pt idx="24">
                  <c:v>7.522935779816517E-2</c:v>
                </c:pt>
                <c:pt idx="25">
                  <c:v>5.9198542805100181E-2</c:v>
                </c:pt>
                <c:pt idx="26">
                  <c:v>5.7709648331830399E-2</c:v>
                </c:pt>
                <c:pt idx="27">
                  <c:v>4.6678635547576196E-2</c:v>
                </c:pt>
                <c:pt idx="28">
                  <c:v>3.6639857015192082E-2</c:v>
                </c:pt>
                <c:pt idx="29">
                  <c:v>3.7168141592920381E-2</c:v>
                </c:pt>
                <c:pt idx="30">
                  <c:v>3.2772364924712034E-2</c:v>
                </c:pt>
                <c:pt idx="31">
                  <c:v>3.7333333333333357E-2</c:v>
                </c:pt>
                <c:pt idx="32">
                  <c:v>1.6042780748663076E-2</c:v>
                </c:pt>
                <c:pt idx="33">
                  <c:v>2.2381378692927483E-2</c:v>
                </c:pt>
                <c:pt idx="34">
                  <c:v>0</c:v>
                </c:pt>
                <c:pt idx="35">
                  <c:v>1.6754850088183344E-2</c:v>
                </c:pt>
                <c:pt idx="36">
                  <c:v>1.1333914559720987E-2</c:v>
                </c:pt>
                <c:pt idx="37">
                  <c:v>1.4744145706851716E-2</c:v>
                </c:pt>
                <c:pt idx="38">
                  <c:v>2.1645021645021644E-2</c:v>
                </c:pt>
                <c:pt idx="39">
                  <c:v>5.1590713671539855E-3</c:v>
                </c:pt>
                <c:pt idx="40">
                  <c:v>2.508650519031147E-2</c:v>
                </c:pt>
                <c:pt idx="41">
                  <c:v>3.0329289428076254E-2</c:v>
                </c:pt>
                <c:pt idx="42">
                  <c:v>3.3072236727589181E-2</c:v>
                </c:pt>
                <c:pt idx="43">
                  <c:v>2.8448275862068943E-2</c:v>
                </c:pt>
                <c:pt idx="44">
                  <c:v>2.4786324786324834E-2</c:v>
                </c:pt>
                <c:pt idx="45">
                  <c:v>2.8985507246376861E-2</c:v>
                </c:pt>
                <c:pt idx="46">
                  <c:v>3.307888040712461E-2</c:v>
                </c:pt>
                <c:pt idx="47">
                  <c:v>2.6050420168067179E-2</c:v>
                </c:pt>
                <c:pt idx="48">
                  <c:v>2.047781569965863E-2</c:v>
                </c:pt>
                <c:pt idx="49">
                  <c:v>-2.4935511607910504E-2</c:v>
                </c:pt>
                <c:pt idx="50">
                  <c:v>-8.5251491901103423E-4</c:v>
                </c:pt>
                <c:pt idx="51">
                  <c:v>1.2864493996569469E-2</c:v>
                </c:pt>
                <c:pt idx="52">
                  <c:v>2.5862068965517241E-2</c:v>
                </c:pt>
                <c:pt idx="53">
                  <c:v>2.6450511945392441E-2</c:v>
                </c:pt>
                <c:pt idx="54">
                  <c:v>3.8593481989708404E-2</c:v>
                </c:pt>
                <c:pt idx="55">
                  <c:v>3.3419023136246714E-2</c:v>
                </c:pt>
                <c:pt idx="56">
                  <c:v>5.6140350877193032E-2</c:v>
                </c:pt>
                <c:pt idx="57">
                  <c:v>7.9684763572679451E-2</c:v>
                </c:pt>
                <c:pt idx="58">
                  <c:v>9.6119929453262712E-2</c:v>
                </c:pt>
                <c:pt idx="59">
                  <c:v>7.8057241977450134E-2</c:v>
                </c:pt>
                <c:pt idx="60">
                  <c:v>7.1551724137931011E-2</c:v>
                </c:pt>
                <c:pt idx="61">
                  <c:v>7.0085470085470114E-2</c:v>
                </c:pt>
                <c:pt idx="62">
                  <c:v>6.7796610169491525E-2</c:v>
                </c:pt>
                <c:pt idx="63">
                  <c:v>7.9555175363558564E-2</c:v>
                </c:pt>
                <c:pt idx="64">
                  <c:v>7.0042194092826984E-2</c:v>
                </c:pt>
                <c:pt idx="65">
                  <c:v>6.9806560134566834E-2</c:v>
                </c:pt>
                <c:pt idx="66">
                  <c:v>7.6663858466722787E-2</c:v>
                </c:pt>
                <c:pt idx="67">
                  <c:v>6.286672254819782E-2</c:v>
                </c:pt>
                <c:pt idx="68">
                  <c:v>6.3386155129274341E-2</c:v>
                </c:pt>
                <c:pt idx="69">
                  <c:v>5.9652029826014932E-2</c:v>
                </c:pt>
                <c:pt idx="70">
                  <c:v>5.7471264367816209E-2</c:v>
                </c:pt>
                <c:pt idx="71">
                  <c:v>4.1769041769041844E-2</c:v>
                </c:pt>
                <c:pt idx="72">
                  <c:v>5.4347826086956527E-2</c:v>
                </c:pt>
                <c:pt idx="73">
                  <c:v>0.11375661375661368</c:v>
                </c:pt>
                <c:pt idx="74">
                  <c:v>6.7406143344709818E-2</c:v>
                </c:pt>
                <c:pt idx="75">
                  <c:v>5.6731583403895031E-2</c:v>
                </c:pt>
                <c:pt idx="76">
                  <c:v>2.4369747899159713E-2</c:v>
                </c:pt>
                <c:pt idx="77">
                  <c:v>3.8237738985868734E-2</c:v>
                </c:pt>
                <c:pt idx="78">
                  <c:v>1.9818331957060328E-2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B6-4057-A469-FC622D6654DA}"/>
            </c:ext>
          </c:extLst>
        </c:ser>
        <c:ser>
          <c:idx val="4"/>
          <c:order val="4"/>
          <c:tx>
            <c:strRef>
              <c:f>'Cautious Rolling '!$U$1</c:f>
              <c:strCache>
                <c:ptCount val="1"/>
                <c:pt idx="0">
                  <c:v>New Ireland Goodbody Dividend Income 3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'!$U$2:$U$81</c:f>
              <c:numCache>
                <c:formatCode>0.0%</c:formatCode>
                <c:ptCount val="80"/>
                <c:pt idx="0">
                  <c:v>6.8863079452081213E-2</c:v>
                </c:pt>
                <c:pt idx="1">
                  <c:v>8.9215321536637124E-2</c:v>
                </c:pt>
                <c:pt idx="2">
                  <c:v>9.0797793722385889E-2</c:v>
                </c:pt>
                <c:pt idx="3">
                  <c:v>8.329304423734285E-2</c:v>
                </c:pt>
                <c:pt idx="4">
                  <c:v>6.6691639113808085E-2</c:v>
                </c:pt>
                <c:pt idx="5">
                  <c:v>8.1179027157961672E-2</c:v>
                </c:pt>
                <c:pt idx="6">
                  <c:v>8.0332883559816687E-2</c:v>
                </c:pt>
                <c:pt idx="7">
                  <c:v>7.6384385942160543E-2</c:v>
                </c:pt>
                <c:pt idx="8">
                  <c:v>6.9486767113627973E-2</c:v>
                </c:pt>
                <c:pt idx="9">
                  <c:v>4.3230702824513662E-2</c:v>
                </c:pt>
                <c:pt idx="10">
                  <c:v>5.5948448086370062E-2</c:v>
                </c:pt>
                <c:pt idx="11">
                  <c:v>2.3724795374773247E-2</c:v>
                </c:pt>
                <c:pt idx="12">
                  <c:v>2.0061311335773619E-2</c:v>
                </c:pt>
                <c:pt idx="13">
                  <c:v>8.0430105182547652E-3</c:v>
                </c:pt>
                <c:pt idx="14">
                  <c:v>1.8953725666167029E-2</c:v>
                </c:pt>
                <c:pt idx="15">
                  <c:v>2.216008816066382E-2</c:v>
                </c:pt>
                <c:pt idx="16">
                  <c:v>3.8431025711425204E-2</c:v>
                </c:pt>
                <c:pt idx="17">
                  <c:v>2.5081763587304483E-2</c:v>
                </c:pt>
                <c:pt idx="18">
                  <c:v>5.5310804036606903E-2</c:v>
                </c:pt>
                <c:pt idx="19">
                  <c:v>8.461145971964032E-2</c:v>
                </c:pt>
                <c:pt idx="20">
                  <c:v>6.024270079562493E-2</c:v>
                </c:pt>
                <c:pt idx="21">
                  <c:v>4.6624000610805079E-2</c:v>
                </c:pt>
                <c:pt idx="22">
                  <c:v>6.5468906929112503E-2</c:v>
                </c:pt>
                <c:pt idx="23">
                  <c:v>9.9740785187338823E-2</c:v>
                </c:pt>
                <c:pt idx="24">
                  <c:v>8.7981288508538064E-2</c:v>
                </c:pt>
                <c:pt idx="25">
                  <c:v>5.4998082829977139E-2</c:v>
                </c:pt>
                <c:pt idx="26">
                  <c:v>5.5194708835179379E-2</c:v>
                </c:pt>
                <c:pt idx="27">
                  <c:v>5.0306729066039363E-2</c:v>
                </c:pt>
                <c:pt idx="28">
                  <c:v>5.6225752931502594E-2</c:v>
                </c:pt>
                <c:pt idx="29">
                  <c:v>4.3135952024969275E-2</c:v>
                </c:pt>
                <c:pt idx="30">
                  <c:v>2.9174624467903587E-2</c:v>
                </c:pt>
                <c:pt idx="31">
                  <c:v>2.6982210927573132E-2</c:v>
                </c:pt>
                <c:pt idx="32">
                  <c:v>8.2030485111038599E-3</c:v>
                </c:pt>
                <c:pt idx="33">
                  <c:v>1.3953615801467806E-2</c:v>
                </c:pt>
                <c:pt idx="34">
                  <c:v>-2.4788937056797116E-2</c:v>
                </c:pt>
                <c:pt idx="35">
                  <c:v>6.4764022006621545E-3</c:v>
                </c:pt>
                <c:pt idx="36">
                  <c:v>9.4406359146573682E-3</c:v>
                </c:pt>
                <c:pt idx="37">
                  <c:v>2.4258306885530607E-2</c:v>
                </c:pt>
                <c:pt idx="38">
                  <c:v>3.0254331658533171E-2</c:v>
                </c:pt>
                <c:pt idx="39">
                  <c:v>4.4421249116459909E-3</c:v>
                </c:pt>
                <c:pt idx="40">
                  <c:v>3.228773330456363E-2</c:v>
                </c:pt>
                <c:pt idx="41">
                  <c:v>4.4455801223463022E-2</c:v>
                </c:pt>
                <c:pt idx="42">
                  <c:v>4.3833604689855699E-2</c:v>
                </c:pt>
                <c:pt idx="43">
                  <c:v>5.0402743458314178E-2</c:v>
                </c:pt>
                <c:pt idx="44">
                  <c:v>3.7271215449415071E-2</c:v>
                </c:pt>
                <c:pt idx="45">
                  <c:v>4.8577864385643175E-2</c:v>
                </c:pt>
                <c:pt idx="46">
                  <c:v>5.7269301119545889E-2</c:v>
                </c:pt>
                <c:pt idx="47">
                  <c:v>6.0111856358492775E-2</c:v>
                </c:pt>
                <c:pt idx="48">
                  <c:v>4.2842787200677357E-2</c:v>
                </c:pt>
                <c:pt idx="49">
                  <c:v>-6.6821548549722942E-2</c:v>
                </c:pt>
                <c:pt idx="50">
                  <c:v>-1.8572635264938943E-2</c:v>
                </c:pt>
                <c:pt idx="51">
                  <c:v>-9.9245030017634291E-3</c:v>
                </c:pt>
                <c:pt idx="52">
                  <c:v>6.0689977075823924E-3</c:v>
                </c:pt>
                <c:pt idx="53">
                  <c:v>1.001616599156676E-2</c:v>
                </c:pt>
                <c:pt idx="54">
                  <c:v>2.5948263028602786E-2</c:v>
                </c:pt>
                <c:pt idx="55">
                  <c:v>2.6105970461740097E-2</c:v>
                </c:pt>
                <c:pt idx="56">
                  <c:v>4.6560515347533235E-2</c:v>
                </c:pt>
                <c:pt idx="57">
                  <c:v>0.10403031660655225</c:v>
                </c:pt>
                <c:pt idx="58">
                  <c:v>0.14035640724142404</c:v>
                </c:pt>
                <c:pt idx="59">
                  <c:v>0.10908007194990016</c:v>
                </c:pt>
                <c:pt idx="60">
                  <c:v>9.651393685896538E-2</c:v>
                </c:pt>
                <c:pt idx="61">
                  <c:v>9.3805345031857904E-2</c:v>
                </c:pt>
                <c:pt idx="62">
                  <c:v>9.18277434871239E-2</c:v>
                </c:pt>
                <c:pt idx="63">
                  <c:v>0.11586867236249415</c:v>
                </c:pt>
                <c:pt idx="64">
                  <c:v>0.11018828425766972</c:v>
                </c:pt>
                <c:pt idx="65">
                  <c:v>0.10468340172247176</c:v>
                </c:pt>
                <c:pt idx="66">
                  <c:v>0.11768554244847677</c:v>
                </c:pt>
                <c:pt idx="67">
                  <c:v>9.0254837958228182E-2</c:v>
                </c:pt>
                <c:pt idx="68">
                  <c:v>9.8788392964886285E-2</c:v>
                </c:pt>
                <c:pt idx="69">
                  <c:v>7.9419716936082851E-2</c:v>
                </c:pt>
                <c:pt idx="70">
                  <c:v>9.2259698415434105E-2</c:v>
                </c:pt>
                <c:pt idx="71">
                  <c:v>4.845062674568984E-2</c:v>
                </c:pt>
                <c:pt idx="72">
                  <c:v>5.1745324976111867E-2</c:v>
                </c:pt>
                <c:pt idx="73">
                  <c:v>0.19201557109005349</c:v>
                </c:pt>
                <c:pt idx="74">
                  <c:v>0.10713118845336428</c:v>
                </c:pt>
                <c:pt idx="75">
                  <c:v>7.3058081610800532E-2</c:v>
                </c:pt>
                <c:pt idx="76">
                  <c:v>1.5049729489364731E-2</c:v>
                </c:pt>
                <c:pt idx="77">
                  <c:v>4.538091985087736E-2</c:v>
                </c:pt>
                <c:pt idx="78">
                  <c:v>1.7070583802464841E-2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B6-4057-A469-FC622D6654DA}"/>
            </c:ext>
          </c:extLst>
        </c:ser>
        <c:ser>
          <c:idx val="5"/>
          <c:order val="5"/>
          <c:tx>
            <c:strRef>
              <c:f>'Cautious Rolling '!$V$1</c:f>
              <c:strCache>
                <c:ptCount val="1"/>
                <c:pt idx="0">
                  <c:v>Aviva Cantor Fitzgerald Multi Asset 30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'Cautious Rolling 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'Cautious Rolling '!$V$2:$V$81</c:f>
              <c:numCache>
                <c:formatCode>0.0%</c:formatCode>
                <c:ptCount val="80"/>
                <c:pt idx="0">
                  <c:v>4.2626221908696971E-2</c:v>
                </c:pt>
                <c:pt idx="1">
                  <c:v>5.5010613565147103E-2</c:v>
                </c:pt>
                <c:pt idx="2">
                  <c:v>6.6884630981346338E-2</c:v>
                </c:pt>
                <c:pt idx="3">
                  <c:v>5.4541812719078653E-2</c:v>
                </c:pt>
                <c:pt idx="4">
                  <c:v>2.6833889652464138E-2</c:v>
                </c:pt>
                <c:pt idx="5">
                  <c:v>3.2705766387383012E-2</c:v>
                </c:pt>
                <c:pt idx="6">
                  <c:v>2.9424346968950334E-2</c:v>
                </c:pt>
                <c:pt idx="7">
                  <c:v>5.0766037362854503E-2</c:v>
                </c:pt>
                <c:pt idx="8">
                  <c:v>4.8731974142217804E-2</c:v>
                </c:pt>
                <c:pt idx="9">
                  <c:v>2.7747747747748231E-3</c:v>
                </c:pt>
                <c:pt idx="10">
                  <c:v>3.9620015791551548E-2</c:v>
                </c:pt>
                <c:pt idx="11">
                  <c:v>5.7675696898311736E-2</c:v>
                </c:pt>
                <c:pt idx="12">
                  <c:v>8.5953299693281929E-2</c:v>
                </c:pt>
                <c:pt idx="13">
                  <c:v>8.1193795405458541E-2</c:v>
                </c:pt>
                <c:pt idx="14">
                  <c:v>9.4842885375494068E-2</c:v>
                </c:pt>
                <c:pt idx="15">
                  <c:v>9.0945679984254929E-2</c:v>
                </c:pt>
                <c:pt idx="16">
                  <c:v>0.11973101908241987</c:v>
                </c:pt>
                <c:pt idx="17">
                  <c:v>0.17215370502497193</c:v>
                </c:pt>
                <c:pt idx="18">
                  <c:v>0.22191953059513839</c:v>
                </c:pt>
                <c:pt idx="19">
                  <c:v>0.17828907358605309</c:v>
                </c:pt>
                <c:pt idx="20">
                  <c:v>0.1863521804179093</c:v>
                </c:pt>
                <c:pt idx="21">
                  <c:v>0.1856341389743057</c:v>
                </c:pt>
                <c:pt idx="22">
                  <c:v>0.17493868206270716</c:v>
                </c:pt>
                <c:pt idx="23">
                  <c:v>0.17517137301792374</c:v>
                </c:pt>
                <c:pt idx="24">
                  <c:v>0.18654781857301092</c:v>
                </c:pt>
                <c:pt idx="25">
                  <c:v>0.19006785331726259</c:v>
                </c:pt>
                <c:pt idx="26">
                  <c:v>0.18693431523933951</c:v>
                </c:pt>
                <c:pt idx="27">
                  <c:v>0.16927518614192372</c:v>
                </c:pt>
                <c:pt idx="28">
                  <c:v>0.20753432581245645</c:v>
                </c:pt>
                <c:pt idx="29">
                  <c:v>0.2189790775809406</c:v>
                </c:pt>
                <c:pt idx="30">
                  <c:v>0.22382225899146913</c:v>
                </c:pt>
                <c:pt idx="31">
                  <c:v>0.15412112204391112</c:v>
                </c:pt>
                <c:pt idx="32">
                  <c:v>0.13854907539118058</c:v>
                </c:pt>
                <c:pt idx="33">
                  <c:v>0.20736055709283144</c:v>
                </c:pt>
                <c:pt idx="34">
                  <c:v>7.9420473672868114E-2</c:v>
                </c:pt>
                <c:pt idx="35">
                  <c:v>3.4652362745462108E-2</c:v>
                </c:pt>
                <c:pt idx="36">
                  <c:v>-3.1772829688777003E-2</c:v>
                </c:pt>
                <c:pt idx="37">
                  <c:v>2.7781611616774296E-2</c:v>
                </c:pt>
                <c:pt idx="38">
                  <c:v>-1.2437938917725077E-2</c:v>
                </c:pt>
                <c:pt idx="39">
                  <c:v>-6.4962805075503852E-2</c:v>
                </c:pt>
                <c:pt idx="40">
                  <c:v>-4.6646947538840779E-2</c:v>
                </c:pt>
                <c:pt idx="41">
                  <c:v>-4.9826086956521701E-2</c:v>
                </c:pt>
                <c:pt idx="42">
                  <c:v>-0.10246955925227233</c:v>
                </c:pt>
                <c:pt idx="43">
                  <c:v>-5.1096774193548467E-2</c:v>
                </c:pt>
                <c:pt idx="44">
                  <c:v>-7.4227676682183705E-2</c:v>
                </c:pt>
                <c:pt idx="45">
                  <c:v>-6.9077848312729742E-2</c:v>
                </c:pt>
                <c:pt idx="46">
                  <c:v>-7.7793493635077787E-2</c:v>
                </c:pt>
                <c:pt idx="47">
                  <c:v>-6.8723350890393636E-2</c:v>
                </c:pt>
                <c:pt idx="48">
                  <c:v>-8.8139459107200904E-2</c:v>
                </c:pt>
                <c:pt idx="49">
                  <c:v>-0.10280975766846456</c:v>
                </c:pt>
                <c:pt idx="50">
                  <c:v>-0.10703706668801523</c:v>
                </c:pt>
                <c:pt idx="51">
                  <c:v>-9.9009096816114431E-2</c:v>
                </c:pt>
                <c:pt idx="52">
                  <c:v>-0.13024544734758511</c:v>
                </c:pt>
                <c:pt idx="53">
                  <c:v>-0.10077519379844947</c:v>
                </c:pt>
                <c:pt idx="54">
                  <c:v>-6.8226273374540194E-2</c:v>
                </c:pt>
                <c:pt idx="55">
                  <c:v>-1.9398483984024925E-2</c:v>
                </c:pt>
                <c:pt idx="56">
                  <c:v>1.4742628685657211E-2</c:v>
                </c:pt>
                <c:pt idx="57">
                  <c:v>2.9268292682926904E-2</c:v>
                </c:pt>
                <c:pt idx="58">
                  <c:v>7.5197889182058053E-2</c:v>
                </c:pt>
                <c:pt idx="59">
                  <c:v>0.1157951385774508</c:v>
                </c:pt>
                <c:pt idx="60">
                  <c:v>0.18584736990684106</c:v>
                </c:pt>
                <c:pt idx="61">
                  <c:v>0.13349235798215381</c:v>
                </c:pt>
                <c:pt idx="62">
                  <c:v>0.17483092670444156</c:v>
                </c:pt>
                <c:pt idx="63">
                  <c:v>0.25737989581323578</c:v>
                </c:pt>
                <c:pt idx="64">
                  <c:v>0.23324141865551007</c:v>
                </c:pt>
                <c:pt idx="65">
                  <c:v>0.21671089960647932</c:v>
                </c:pt>
                <c:pt idx="66">
                  <c:v>0.26445017674596344</c:v>
                </c:pt>
                <c:pt idx="67">
                  <c:v>0.21222010697126295</c:v>
                </c:pt>
                <c:pt idx="68">
                  <c:v>0.21247028707259105</c:v>
                </c:pt>
                <c:pt idx="69">
                  <c:v>0.14347240915208623</c:v>
                </c:pt>
                <c:pt idx="70">
                  <c:v>0.15626127751714164</c:v>
                </c:pt>
                <c:pt idx="71">
                  <c:v>0.20037705359547517</c:v>
                </c:pt>
                <c:pt idx="72">
                  <c:v>0.22029658745756645</c:v>
                </c:pt>
                <c:pt idx="73">
                  <c:v>0.24371859296482401</c:v>
                </c:pt>
                <c:pt idx="74">
                  <c:v>0.23112784651246185</c:v>
                </c:pt>
                <c:pt idx="75">
                  <c:v>0.25538627963580635</c:v>
                </c:pt>
                <c:pt idx="76">
                  <c:v>0.28893946290396005</c:v>
                </c:pt>
                <c:pt idx="77">
                  <c:v>0.22779519331243459</c:v>
                </c:pt>
                <c:pt idx="78">
                  <c:v>0.17734486522797868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B6-4057-A469-FC622D66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5809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ax val="0.30000000000000004"/>
          <c:min val="-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  <c:majorUnit val="4.0000000000000008E-2"/>
      </c:valAx>
      <c:spPr>
        <a:noFill/>
      </c:spPr>
    </c:plotArea>
    <c:legend>
      <c:legendPos val="t"/>
      <c:layout>
        <c:manualLayout>
          <c:xMode val="edge"/>
          <c:yMode val="edge"/>
          <c:x val="6.6554714113523775E-2"/>
          <c:y val="3.3333979919671318E-2"/>
          <c:w val="0.87236367476998777"/>
          <c:h val="0.10840930840794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033660819446219E-2"/>
          <c:y val="0.32672261404126762"/>
          <c:w val="0.94684386592874326"/>
          <c:h val="0.60575504547395331"/>
        </c:manualLayout>
      </c:layout>
      <c:lineChart>
        <c:grouping val="standard"/>
        <c:varyColors val="0"/>
        <c:ser>
          <c:idx val="0"/>
          <c:order val="0"/>
          <c:tx>
            <c:strRef>
              <c:f>'Cautious Rolling '!$Y$1</c:f>
              <c:strCache>
                <c:ptCount val="1"/>
                <c:pt idx="0">
                  <c:v>Zurich Life Prisma 3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555A5"/>
              </a:solidFill>
              <a:ln w="50800">
                <a:solidFill>
                  <a:srgbClr val="4555A5"/>
                </a:solidFill>
              </a:ln>
              <a:effectLst/>
            </c:spPr>
          </c:marker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'!$Y$2:$Y$45</c:f>
              <c:numCache>
                <c:formatCode>0.0%</c:formatCode>
                <c:ptCount val="44"/>
                <c:pt idx="0">
                  <c:v>5.0665086614829456E-2</c:v>
                </c:pt>
                <c:pt idx="1">
                  <c:v>5.2800617737615463E-2</c:v>
                </c:pt>
                <c:pt idx="2">
                  <c:v>5.3773509994561965E-2</c:v>
                </c:pt>
                <c:pt idx="3">
                  <c:v>5.5521631063846236E-2</c:v>
                </c:pt>
                <c:pt idx="4">
                  <c:v>5.569199169052709E-2</c:v>
                </c:pt>
                <c:pt idx="5">
                  <c:v>5.5786137212410686E-2</c:v>
                </c:pt>
                <c:pt idx="6">
                  <c:v>5.6746446758781842E-2</c:v>
                </c:pt>
                <c:pt idx="7">
                  <c:v>5.7283749854485769E-2</c:v>
                </c:pt>
                <c:pt idx="8">
                  <c:v>5.7395043949004118E-2</c:v>
                </c:pt>
                <c:pt idx="9">
                  <c:v>5.7435323295858168E-2</c:v>
                </c:pt>
                <c:pt idx="10">
                  <c:v>5.7039040742303079E-2</c:v>
                </c:pt>
                <c:pt idx="11">
                  <c:v>5.6949402166404386E-2</c:v>
                </c:pt>
                <c:pt idx="12">
                  <c:v>5.6993828050443979E-2</c:v>
                </c:pt>
                <c:pt idx="13">
                  <c:v>5.7045252349909009E-2</c:v>
                </c:pt>
                <c:pt idx="14">
                  <c:v>5.7017528345159732E-2</c:v>
                </c:pt>
                <c:pt idx="15">
                  <c:v>5.7304954716543829E-2</c:v>
                </c:pt>
                <c:pt idx="16">
                  <c:v>5.7361521285816092E-2</c:v>
                </c:pt>
                <c:pt idx="17">
                  <c:v>5.782148038726851E-2</c:v>
                </c:pt>
                <c:pt idx="18">
                  <c:v>5.8317309154829043E-2</c:v>
                </c:pt>
                <c:pt idx="19">
                  <c:v>5.7159433655139896E-2</c:v>
                </c:pt>
                <c:pt idx="20">
                  <c:v>5.6526563485469139E-2</c:v>
                </c:pt>
                <c:pt idx="21">
                  <c:v>5.6617343119547699E-2</c:v>
                </c:pt>
                <c:pt idx="22">
                  <c:v>5.6702767570158789E-2</c:v>
                </c:pt>
                <c:pt idx="23">
                  <c:v>5.6734283108623176E-2</c:v>
                </c:pt>
                <c:pt idx="24">
                  <c:v>5.6464491298505143E-2</c:v>
                </c:pt>
                <c:pt idx="25">
                  <c:v>5.6387584626471532E-2</c:v>
                </c:pt>
                <c:pt idx="26">
                  <c:v>5.6334116452650657E-2</c:v>
                </c:pt>
                <c:pt idx="27">
                  <c:v>5.6347047442246292E-2</c:v>
                </c:pt>
                <c:pt idx="28">
                  <c:v>5.6310305742811539E-2</c:v>
                </c:pt>
                <c:pt idx="29">
                  <c:v>5.7029135548665018E-2</c:v>
                </c:pt>
                <c:pt idx="30">
                  <c:v>5.7003706987716264E-2</c:v>
                </c:pt>
                <c:pt idx="31">
                  <c:v>5.7110036930519741E-2</c:v>
                </c:pt>
                <c:pt idx="32">
                  <c:v>5.7143959961241879E-2</c:v>
                </c:pt>
                <c:pt idx="33">
                  <c:v>5.705435834888474E-2</c:v>
                </c:pt>
                <c:pt idx="34">
                  <c:v>5.0532982467461199E-2</c:v>
                </c:pt>
                <c:pt idx="35">
                  <c:v>4.8263646418535137E-2</c:v>
                </c:pt>
                <c:pt idx="36">
                  <c:v>4.7904849488280693E-2</c:v>
                </c:pt>
                <c:pt idx="37">
                  <c:v>4.7819889443788309E-2</c:v>
                </c:pt>
                <c:pt idx="38">
                  <c:v>4.7855727237554123E-2</c:v>
                </c:pt>
                <c:pt idx="39">
                  <c:v>4.7508004916911532E-2</c:v>
                </c:pt>
                <c:pt idx="40">
                  <c:v>4.761068514126196E-2</c:v>
                </c:pt>
                <c:pt idx="41">
                  <c:v>4.7373302560969971E-2</c:v>
                </c:pt>
                <c:pt idx="42">
                  <c:v>4.5949104071571545E-2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B-41BB-98DD-5976532ACAF1}"/>
            </c:ext>
          </c:extLst>
        </c:ser>
        <c:ser>
          <c:idx val="1"/>
          <c:order val="1"/>
          <c:tx>
            <c:strRef>
              <c:f>'Cautious Rolling '!$Z$1</c:f>
              <c:strCache>
                <c:ptCount val="1"/>
                <c:pt idx="0">
                  <c:v>Aviva Fixed 40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  <a:effectLst/>
            </c:spPr>
          </c:marker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'!$Z$2:$Z$45</c:f>
              <c:numCache>
                <c:formatCode>0.0%</c:formatCode>
                <c:ptCount val="44"/>
                <c:pt idx="0">
                  <c:v>3.7148780122976649E-2</c:v>
                </c:pt>
                <c:pt idx="1">
                  <c:v>3.742956808018888E-2</c:v>
                </c:pt>
                <c:pt idx="2">
                  <c:v>3.756115090376521E-2</c:v>
                </c:pt>
                <c:pt idx="3">
                  <c:v>3.763474125363956E-2</c:v>
                </c:pt>
                <c:pt idx="4">
                  <c:v>3.7608109555064044E-2</c:v>
                </c:pt>
                <c:pt idx="5">
                  <c:v>3.7768360110629201E-2</c:v>
                </c:pt>
                <c:pt idx="6">
                  <c:v>3.7808649353545713E-2</c:v>
                </c:pt>
                <c:pt idx="7">
                  <c:v>3.7522502786408736E-2</c:v>
                </c:pt>
                <c:pt idx="8">
                  <c:v>3.7519553849631182E-2</c:v>
                </c:pt>
                <c:pt idx="9">
                  <c:v>3.7553038800785546E-2</c:v>
                </c:pt>
                <c:pt idx="10">
                  <c:v>3.7143817650871415E-2</c:v>
                </c:pt>
                <c:pt idx="11">
                  <c:v>3.7366220915164658E-2</c:v>
                </c:pt>
                <c:pt idx="12">
                  <c:v>3.7630321300640486E-2</c:v>
                </c:pt>
                <c:pt idx="13">
                  <c:v>4.6337195905375425E-2</c:v>
                </c:pt>
                <c:pt idx="14">
                  <c:v>4.8799631620406708E-2</c:v>
                </c:pt>
                <c:pt idx="15">
                  <c:v>4.883175725100896E-2</c:v>
                </c:pt>
                <c:pt idx="16">
                  <c:v>4.9140472620480262E-2</c:v>
                </c:pt>
                <c:pt idx="17">
                  <c:v>4.8499484341905846E-2</c:v>
                </c:pt>
                <c:pt idx="18">
                  <c:v>4.845561863368588E-2</c:v>
                </c:pt>
                <c:pt idx="19">
                  <c:v>4.7455251501521772E-2</c:v>
                </c:pt>
                <c:pt idx="20">
                  <c:v>4.7295286659573839E-2</c:v>
                </c:pt>
                <c:pt idx="21">
                  <c:v>4.831522965143567E-2</c:v>
                </c:pt>
                <c:pt idx="22">
                  <c:v>4.8480047035227812E-2</c:v>
                </c:pt>
                <c:pt idx="23">
                  <c:v>4.7850689528957879E-2</c:v>
                </c:pt>
                <c:pt idx="24">
                  <c:v>4.7389610394496628E-2</c:v>
                </c:pt>
                <c:pt idx="25">
                  <c:v>4.7483473880199162E-2</c:v>
                </c:pt>
                <c:pt idx="26">
                  <c:v>4.7516177581360175E-2</c:v>
                </c:pt>
                <c:pt idx="27">
                  <c:v>4.7467328133260156E-2</c:v>
                </c:pt>
                <c:pt idx="28">
                  <c:v>4.7687360105971618E-2</c:v>
                </c:pt>
                <c:pt idx="29">
                  <c:v>4.7756278192084771E-2</c:v>
                </c:pt>
                <c:pt idx="30">
                  <c:v>4.7513501479807617E-2</c:v>
                </c:pt>
                <c:pt idx="31">
                  <c:v>4.7961814644519346E-2</c:v>
                </c:pt>
                <c:pt idx="32">
                  <c:v>4.814514940596732E-2</c:v>
                </c:pt>
                <c:pt idx="33">
                  <c:v>4.8159178624337391E-2</c:v>
                </c:pt>
                <c:pt idx="34">
                  <c:v>4.812641833862738E-2</c:v>
                </c:pt>
                <c:pt idx="35">
                  <c:v>4.9010857055110046E-2</c:v>
                </c:pt>
                <c:pt idx="36">
                  <c:v>4.9876948820926741E-2</c:v>
                </c:pt>
                <c:pt idx="37">
                  <c:v>4.971921600422001E-2</c:v>
                </c:pt>
                <c:pt idx="38">
                  <c:v>5.0848611240360525E-2</c:v>
                </c:pt>
                <c:pt idx="39">
                  <c:v>5.0988907292451535E-2</c:v>
                </c:pt>
                <c:pt idx="40">
                  <c:v>5.3360175489486385E-2</c:v>
                </c:pt>
                <c:pt idx="41">
                  <c:v>5.5323560960151841E-2</c:v>
                </c:pt>
                <c:pt idx="42">
                  <c:v>5.620954063852511E-2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B-41BB-98DD-5976532ACAF1}"/>
            </c:ext>
          </c:extLst>
        </c:ser>
        <c:ser>
          <c:idx val="2"/>
          <c:order val="2"/>
          <c:tx>
            <c:strRef>
              <c:f>'Cautious Rolling '!$AA$1</c:f>
              <c:strCache>
                <c:ptCount val="1"/>
                <c:pt idx="0">
                  <c:v>Irish Life Multi Asset Portfolio 3</c:v>
                </c:pt>
              </c:strCache>
            </c:strRef>
          </c:tx>
          <c:spPr>
            <a:ln w="25400" cap="rnd">
              <a:solidFill>
                <a:srgbClr val="A520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52065"/>
              </a:solidFill>
              <a:ln w="50800">
                <a:solidFill>
                  <a:srgbClr val="A52065"/>
                </a:solidFill>
              </a:ln>
              <a:effectLst/>
            </c:spPr>
          </c:marker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'!$AA$2:$AA$45</c:f>
              <c:numCache>
                <c:formatCode>0.0%</c:formatCode>
                <c:ptCount val="44"/>
                <c:pt idx="0">
                  <c:v>4.6284956886325737E-2</c:v>
                </c:pt>
                <c:pt idx="1">
                  <c:v>4.6367130195887146E-2</c:v>
                </c:pt>
                <c:pt idx="2">
                  <c:v>4.6448693384023784E-2</c:v>
                </c:pt>
                <c:pt idx="3">
                  <c:v>4.7551548958166073E-2</c:v>
                </c:pt>
                <c:pt idx="4">
                  <c:v>4.7905062005181541E-2</c:v>
                </c:pt>
                <c:pt idx="5">
                  <c:v>4.7943639611538975E-2</c:v>
                </c:pt>
                <c:pt idx="6">
                  <c:v>4.8090377910823587E-2</c:v>
                </c:pt>
                <c:pt idx="7">
                  <c:v>4.798041185324986E-2</c:v>
                </c:pt>
                <c:pt idx="8">
                  <c:v>4.7982579882279344E-2</c:v>
                </c:pt>
                <c:pt idx="9">
                  <c:v>4.800266049196987E-2</c:v>
                </c:pt>
                <c:pt idx="10">
                  <c:v>4.7838105252541702E-2</c:v>
                </c:pt>
                <c:pt idx="11">
                  <c:v>4.7873924626397744E-2</c:v>
                </c:pt>
                <c:pt idx="12">
                  <c:v>4.8789139154855866E-2</c:v>
                </c:pt>
                <c:pt idx="13">
                  <c:v>5.8676307440712942E-2</c:v>
                </c:pt>
                <c:pt idx="14">
                  <c:v>6.0983867038180449E-2</c:v>
                </c:pt>
                <c:pt idx="15">
                  <c:v>6.1070499764445008E-2</c:v>
                </c:pt>
                <c:pt idx="16">
                  <c:v>6.1045264325035757E-2</c:v>
                </c:pt>
                <c:pt idx="17">
                  <c:v>6.0277630899259305E-2</c:v>
                </c:pt>
                <c:pt idx="18">
                  <c:v>6.0318092172152574E-2</c:v>
                </c:pt>
                <c:pt idx="19">
                  <c:v>5.867566194204353E-2</c:v>
                </c:pt>
                <c:pt idx="20">
                  <c:v>5.8366698185062613E-2</c:v>
                </c:pt>
                <c:pt idx="21">
                  <c:v>5.8516601790337568E-2</c:v>
                </c:pt>
                <c:pt idx="22">
                  <c:v>5.848832918647863E-2</c:v>
                </c:pt>
                <c:pt idx="23">
                  <c:v>5.7861260325712538E-2</c:v>
                </c:pt>
                <c:pt idx="24">
                  <c:v>5.6826286440365685E-2</c:v>
                </c:pt>
                <c:pt idx="25">
                  <c:v>5.7638299169019816E-2</c:v>
                </c:pt>
                <c:pt idx="26">
                  <c:v>5.7185346768283983E-2</c:v>
                </c:pt>
                <c:pt idx="27">
                  <c:v>5.7184022993492165E-2</c:v>
                </c:pt>
                <c:pt idx="28">
                  <c:v>5.7495334885803259E-2</c:v>
                </c:pt>
                <c:pt idx="29">
                  <c:v>5.7498359599540728E-2</c:v>
                </c:pt>
                <c:pt idx="30">
                  <c:v>5.7190289707170293E-2</c:v>
                </c:pt>
                <c:pt idx="31">
                  <c:v>5.7883923480405448E-2</c:v>
                </c:pt>
                <c:pt idx="32">
                  <c:v>5.8231253871898182E-2</c:v>
                </c:pt>
                <c:pt idx="33">
                  <c:v>5.8233310250887016E-2</c:v>
                </c:pt>
                <c:pt idx="34">
                  <c:v>5.8634574962493385E-2</c:v>
                </c:pt>
                <c:pt idx="35">
                  <c:v>5.918992846918647E-2</c:v>
                </c:pt>
                <c:pt idx="36">
                  <c:v>6.0385651182915612E-2</c:v>
                </c:pt>
                <c:pt idx="37">
                  <c:v>5.9802438637348791E-2</c:v>
                </c:pt>
                <c:pt idx="38">
                  <c:v>6.0690605290316307E-2</c:v>
                </c:pt>
                <c:pt idx="39">
                  <c:v>6.0773921897038619E-2</c:v>
                </c:pt>
                <c:pt idx="40">
                  <c:v>6.3281413566232972E-2</c:v>
                </c:pt>
                <c:pt idx="41">
                  <c:v>6.5458020235196437E-2</c:v>
                </c:pt>
                <c:pt idx="42">
                  <c:v>6.5902153819102666E-2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B-41BB-98DD-5976532ACAF1}"/>
            </c:ext>
          </c:extLst>
        </c:ser>
        <c:ser>
          <c:idx val="3"/>
          <c:order val="3"/>
          <c:tx>
            <c:strRef>
              <c:f>'Cautious Rolling '!$AB$1</c:f>
              <c:strCache>
                <c:ptCount val="1"/>
                <c:pt idx="0">
                  <c:v>Davy Cautious Growth</c:v>
                </c:pt>
              </c:strCache>
            </c:strRef>
          </c:tx>
          <c:spPr>
            <a:ln w="25400" cap="rnd">
              <a:solidFill>
                <a:srgbClr val="F050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05023"/>
              </a:solidFill>
              <a:ln w="50800">
                <a:solidFill>
                  <a:srgbClr val="F05023"/>
                </a:solidFill>
              </a:ln>
              <a:effectLst/>
            </c:spPr>
          </c:marker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'!$AB$2:$AB$45</c:f>
              <c:numCache>
                <c:formatCode>0.0%</c:formatCode>
                <c:ptCount val="44"/>
                <c:pt idx="0">
                  <c:v>3.0007288333968273E-2</c:v>
                </c:pt>
                <c:pt idx="1">
                  <c:v>3.0126329603720008E-2</c:v>
                </c:pt>
                <c:pt idx="2">
                  <c:v>3.0212534688959208E-2</c:v>
                </c:pt>
                <c:pt idx="3">
                  <c:v>3.0580513911948902E-2</c:v>
                </c:pt>
                <c:pt idx="4">
                  <c:v>3.0513702617138396E-2</c:v>
                </c:pt>
                <c:pt idx="5">
                  <c:v>3.0416448145346907E-2</c:v>
                </c:pt>
                <c:pt idx="6">
                  <c:v>3.0386650009203091E-2</c:v>
                </c:pt>
                <c:pt idx="7">
                  <c:v>3.0061235835649732E-2</c:v>
                </c:pt>
                <c:pt idx="8">
                  <c:v>3.0085569810576397E-2</c:v>
                </c:pt>
                <c:pt idx="9">
                  <c:v>2.9922452727569712E-2</c:v>
                </c:pt>
                <c:pt idx="10">
                  <c:v>3.006479770185428E-2</c:v>
                </c:pt>
                <c:pt idx="11">
                  <c:v>3.0064962878415036E-2</c:v>
                </c:pt>
                <c:pt idx="12">
                  <c:v>3.1052978463324069E-2</c:v>
                </c:pt>
                <c:pt idx="13">
                  <c:v>3.8536596527372215E-2</c:v>
                </c:pt>
                <c:pt idx="14">
                  <c:v>4.1185301897881728E-2</c:v>
                </c:pt>
                <c:pt idx="15">
                  <c:v>4.1287902347522401E-2</c:v>
                </c:pt>
                <c:pt idx="16">
                  <c:v>4.1391516031342224E-2</c:v>
                </c:pt>
                <c:pt idx="17">
                  <c:v>4.1215643396567275E-2</c:v>
                </c:pt>
                <c:pt idx="18">
                  <c:v>4.1258174799351892E-2</c:v>
                </c:pt>
                <c:pt idx="19">
                  <c:v>4.0564786144846467E-2</c:v>
                </c:pt>
                <c:pt idx="20">
                  <c:v>4.039087893457504E-2</c:v>
                </c:pt>
                <c:pt idx="21">
                  <c:v>4.0931389820019586E-2</c:v>
                </c:pt>
                <c:pt idx="22">
                  <c:v>4.0995259061066401E-2</c:v>
                </c:pt>
                <c:pt idx="23">
                  <c:v>4.0709453476136144E-2</c:v>
                </c:pt>
                <c:pt idx="24">
                  <c:v>4.0173594034010392E-2</c:v>
                </c:pt>
                <c:pt idx="25">
                  <c:v>4.0233682572891748E-2</c:v>
                </c:pt>
                <c:pt idx="26">
                  <c:v>4.0212285878849077E-2</c:v>
                </c:pt>
                <c:pt idx="27">
                  <c:v>4.00633075144151E-2</c:v>
                </c:pt>
                <c:pt idx="28">
                  <c:v>4.0066303861981109E-2</c:v>
                </c:pt>
                <c:pt idx="29">
                  <c:v>4.0055377175855278E-2</c:v>
                </c:pt>
                <c:pt idx="30">
                  <c:v>3.99237806340993E-2</c:v>
                </c:pt>
                <c:pt idx="31">
                  <c:v>4.0145096408483891E-2</c:v>
                </c:pt>
                <c:pt idx="32">
                  <c:v>4.0097319398468279E-2</c:v>
                </c:pt>
                <c:pt idx="33">
                  <c:v>4.0041326913670065E-2</c:v>
                </c:pt>
                <c:pt idx="34">
                  <c:v>3.9982748376955375E-2</c:v>
                </c:pt>
                <c:pt idx="35">
                  <c:v>4.0090319112433777E-2</c:v>
                </c:pt>
                <c:pt idx="36">
                  <c:v>4.0357080505760097E-2</c:v>
                </c:pt>
                <c:pt idx="37">
                  <c:v>4.0121583997064419E-2</c:v>
                </c:pt>
                <c:pt idx="38">
                  <c:v>4.0389587009877097E-2</c:v>
                </c:pt>
                <c:pt idx="39">
                  <c:v>4.0424434729524061E-2</c:v>
                </c:pt>
                <c:pt idx="40">
                  <c:v>4.1781497813566007E-2</c:v>
                </c:pt>
                <c:pt idx="41">
                  <c:v>4.2967098205993336E-2</c:v>
                </c:pt>
                <c:pt idx="42">
                  <c:v>4.3307141183640936E-2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7B-41BB-98DD-5976532ACAF1}"/>
            </c:ext>
          </c:extLst>
        </c:ser>
        <c:ser>
          <c:idx val="4"/>
          <c:order val="4"/>
          <c:tx>
            <c:strRef>
              <c:f>'Cautious Rolling '!$AC$1</c:f>
              <c:strCache>
                <c:ptCount val="1"/>
                <c:pt idx="0">
                  <c:v>New Ireland Goodbody Dividend Income 3 Gross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089BC"/>
              </a:solidFill>
              <a:ln w="50800">
                <a:solidFill>
                  <a:srgbClr val="5089BC"/>
                </a:solidFill>
              </a:ln>
              <a:effectLst/>
            </c:spPr>
          </c:marker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'!$AC$2:$AC$45</c:f>
              <c:numCache>
                <c:formatCode>0.0%</c:formatCode>
                <c:ptCount val="44"/>
                <c:pt idx="0">
                  <c:v>4.8831558860662719E-2</c:v>
                </c:pt>
                <c:pt idx="1">
                  <c:v>4.9157487697574165E-2</c:v>
                </c:pt>
                <c:pt idx="2">
                  <c:v>4.9267594286062991E-2</c:v>
                </c:pt>
                <c:pt idx="3">
                  <c:v>5.0298535278196693E-2</c:v>
                </c:pt>
                <c:pt idx="4">
                  <c:v>5.0392714781993933E-2</c:v>
                </c:pt>
                <c:pt idx="5">
                  <c:v>5.0584737231552844E-2</c:v>
                </c:pt>
                <c:pt idx="6">
                  <c:v>5.0585318030533614E-2</c:v>
                </c:pt>
                <c:pt idx="7">
                  <c:v>5.0552960871078599E-2</c:v>
                </c:pt>
                <c:pt idx="8">
                  <c:v>5.0550662875565443E-2</c:v>
                </c:pt>
                <c:pt idx="9">
                  <c:v>5.0650923331434401E-2</c:v>
                </c:pt>
                <c:pt idx="10">
                  <c:v>5.0265794153326486E-2</c:v>
                </c:pt>
                <c:pt idx="11">
                  <c:v>5.0306445492627444E-2</c:v>
                </c:pt>
                <c:pt idx="12">
                  <c:v>5.0424787581735971E-2</c:v>
                </c:pt>
                <c:pt idx="13">
                  <c:v>7.2363060191699802E-2</c:v>
                </c:pt>
                <c:pt idx="14">
                  <c:v>7.6633954963639672E-2</c:v>
                </c:pt>
                <c:pt idx="15">
                  <c:v>7.686875210965477E-2</c:v>
                </c:pt>
                <c:pt idx="16">
                  <c:v>7.6997020121253021E-2</c:v>
                </c:pt>
                <c:pt idx="17">
                  <c:v>7.6344895993535958E-2</c:v>
                </c:pt>
                <c:pt idx="18">
                  <c:v>7.6312984300252906E-2</c:v>
                </c:pt>
                <c:pt idx="19">
                  <c:v>7.5103827112954144E-2</c:v>
                </c:pt>
                <c:pt idx="20">
                  <c:v>7.4354812676840992E-2</c:v>
                </c:pt>
                <c:pt idx="21">
                  <c:v>7.6110604318986433E-2</c:v>
                </c:pt>
                <c:pt idx="22">
                  <c:v>7.6052576393288079E-2</c:v>
                </c:pt>
                <c:pt idx="23">
                  <c:v>7.5550777817516054E-2</c:v>
                </c:pt>
                <c:pt idx="24">
                  <c:v>7.443742630713196E-2</c:v>
                </c:pt>
                <c:pt idx="25">
                  <c:v>7.4542262515624139E-2</c:v>
                </c:pt>
                <c:pt idx="26">
                  <c:v>7.4316580726159945E-2</c:v>
                </c:pt>
                <c:pt idx="27">
                  <c:v>7.4311586811146649E-2</c:v>
                </c:pt>
                <c:pt idx="28">
                  <c:v>7.4394228260428089E-2</c:v>
                </c:pt>
                <c:pt idx="29">
                  <c:v>7.4145528845211459E-2</c:v>
                </c:pt>
                <c:pt idx="30">
                  <c:v>7.3827191072848769E-2</c:v>
                </c:pt>
                <c:pt idx="31">
                  <c:v>7.4155825244108617E-2</c:v>
                </c:pt>
                <c:pt idx="32">
                  <c:v>7.4189783966015471E-2</c:v>
                </c:pt>
                <c:pt idx="33">
                  <c:v>7.4209913515504988E-2</c:v>
                </c:pt>
                <c:pt idx="34">
                  <c:v>7.4475547347452223E-2</c:v>
                </c:pt>
                <c:pt idx="35">
                  <c:v>7.5947971203187428E-2</c:v>
                </c:pt>
                <c:pt idx="36">
                  <c:v>7.6925107633858042E-2</c:v>
                </c:pt>
                <c:pt idx="37">
                  <c:v>7.668718290603678E-2</c:v>
                </c:pt>
                <c:pt idx="38">
                  <c:v>7.7180368101369273E-2</c:v>
                </c:pt>
                <c:pt idx="39">
                  <c:v>7.7573025964320863E-2</c:v>
                </c:pt>
                <c:pt idx="40">
                  <c:v>8.0114220536202069E-2</c:v>
                </c:pt>
                <c:pt idx="41">
                  <c:v>8.2063145046363153E-2</c:v>
                </c:pt>
                <c:pt idx="42">
                  <c:v>8.2366822897636111E-2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7B-41BB-98DD-5976532ACAF1}"/>
            </c:ext>
          </c:extLst>
        </c:ser>
        <c:ser>
          <c:idx val="5"/>
          <c:order val="5"/>
          <c:tx>
            <c:strRef>
              <c:f>'Cautious Rolling '!$AD$1</c:f>
              <c:strCache>
                <c:ptCount val="1"/>
                <c:pt idx="0">
                  <c:v>Aviva Cantor Fitzgerald Multi Asset 30 Fund Series C</c:v>
                </c:pt>
              </c:strCache>
            </c:strRef>
          </c:tx>
          <c:spPr>
            <a:ln w="25400" cap="rnd">
              <a:solidFill>
                <a:srgbClr val="5089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2993E"/>
              </a:solidFill>
              <a:ln w="50800">
                <a:solidFill>
                  <a:srgbClr val="62993E"/>
                </a:solidFill>
              </a:ln>
              <a:effectLst/>
            </c:spPr>
          </c:marker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CE7B-41BB-98DD-5976532ACA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'Cautious Rolling '!$X$2:$X$45</c:f>
              <c:numCache>
                <c:formatCode>m/d/yyyy</c:formatCode>
                <c:ptCount val="44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  <c:pt idx="12">
                  <c:v>45108</c:v>
                </c:pt>
                <c:pt idx="13">
                  <c:v>45139</c:v>
                </c:pt>
                <c:pt idx="14">
                  <c:v>45170</c:v>
                </c:pt>
                <c:pt idx="15">
                  <c:v>45200</c:v>
                </c:pt>
                <c:pt idx="16">
                  <c:v>45231</c:v>
                </c:pt>
                <c:pt idx="17">
                  <c:v>45261</c:v>
                </c:pt>
                <c:pt idx="18">
                  <c:v>45292</c:v>
                </c:pt>
                <c:pt idx="19">
                  <c:v>45323</c:v>
                </c:pt>
                <c:pt idx="20">
                  <c:v>45352</c:v>
                </c:pt>
                <c:pt idx="21">
                  <c:v>45383</c:v>
                </c:pt>
                <c:pt idx="22">
                  <c:v>45413</c:v>
                </c:pt>
                <c:pt idx="23">
                  <c:v>45444</c:v>
                </c:pt>
                <c:pt idx="24">
                  <c:v>45474</c:v>
                </c:pt>
                <c:pt idx="25">
                  <c:v>45505</c:v>
                </c:pt>
                <c:pt idx="26">
                  <c:v>45536</c:v>
                </c:pt>
                <c:pt idx="27">
                  <c:v>45566</c:v>
                </c:pt>
                <c:pt idx="28">
                  <c:v>45597</c:v>
                </c:pt>
                <c:pt idx="29">
                  <c:v>45627</c:v>
                </c:pt>
                <c:pt idx="30">
                  <c:v>45658</c:v>
                </c:pt>
                <c:pt idx="31">
                  <c:v>45689</c:v>
                </c:pt>
                <c:pt idx="32">
                  <c:v>45717</c:v>
                </c:pt>
                <c:pt idx="33">
                  <c:v>45748</c:v>
                </c:pt>
                <c:pt idx="34">
                  <c:v>45778</c:v>
                </c:pt>
                <c:pt idx="35">
                  <c:v>45809</c:v>
                </c:pt>
                <c:pt idx="36">
                  <c:v>45839</c:v>
                </c:pt>
                <c:pt idx="37">
                  <c:v>45870</c:v>
                </c:pt>
                <c:pt idx="38">
                  <c:v>45901</c:v>
                </c:pt>
                <c:pt idx="39">
                  <c:v>45931</c:v>
                </c:pt>
                <c:pt idx="40">
                  <c:v>45962</c:v>
                </c:pt>
                <c:pt idx="41">
                  <c:v>45992</c:v>
                </c:pt>
                <c:pt idx="42">
                  <c:v>46023</c:v>
                </c:pt>
              </c:numCache>
            </c:numRef>
          </c:cat>
          <c:val>
            <c:numRef>
              <c:f>'Cautious Rolling '!$AD$2:$AD$45</c:f>
              <c:numCache>
                <c:formatCode>0.0%</c:formatCode>
                <c:ptCount val="44"/>
                <c:pt idx="0">
                  <c:v>6.9121264193874071E-2</c:v>
                </c:pt>
                <c:pt idx="1">
                  <c:v>7.4682446464409372E-2</c:v>
                </c:pt>
                <c:pt idx="2">
                  <c:v>7.6311492627556321E-2</c:v>
                </c:pt>
                <c:pt idx="3">
                  <c:v>8.0034236277435764E-2</c:v>
                </c:pt>
                <c:pt idx="4">
                  <c:v>8.01050160105128E-2</c:v>
                </c:pt>
                <c:pt idx="5">
                  <c:v>8.1425720126933346E-2</c:v>
                </c:pt>
                <c:pt idx="6">
                  <c:v>8.3655796641566291E-2</c:v>
                </c:pt>
                <c:pt idx="7">
                  <c:v>8.6903438421963075E-2</c:v>
                </c:pt>
                <c:pt idx="8">
                  <c:v>8.6997780923216333E-2</c:v>
                </c:pt>
                <c:pt idx="9">
                  <c:v>8.7262430555068882E-2</c:v>
                </c:pt>
                <c:pt idx="10">
                  <c:v>8.7244304206412035E-2</c:v>
                </c:pt>
                <c:pt idx="11">
                  <c:v>8.7081981499493394E-2</c:v>
                </c:pt>
                <c:pt idx="12">
                  <c:v>8.7077417941135937E-2</c:v>
                </c:pt>
                <c:pt idx="13">
                  <c:v>8.7012630256201248E-2</c:v>
                </c:pt>
                <c:pt idx="14">
                  <c:v>8.6972863697434136E-2</c:v>
                </c:pt>
                <c:pt idx="15">
                  <c:v>8.6954775440479207E-2</c:v>
                </c:pt>
                <c:pt idx="16">
                  <c:v>8.7098246687411868E-2</c:v>
                </c:pt>
                <c:pt idx="17">
                  <c:v>8.8008581722642296E-2</c:v>
                </c:pt>
                <c:pt idx="18">
                  <c:v>8.9239786570321208E-2</c:v>
                </c:pt>
                <c:pt idx="19">
                  <c:v>8.820107491544607E-2</c:v>
                </c:pt>
                <c:pt idx="20">
                  <c:v>8.7275659869858954E-2</c:v>
                </c:pt>
                <c:pt idx="21">
                  <c:v>8.760901918000151E-2</c:v>
                </c:pt>
                <c:pt idx="22">
                  <c:v>8.8027748480738591E-2</c:v>
                </c:pt>
                <c:pt idx="23">
                  <c:v>8.8149230111944032E-2</c:v>
                </c:pt>
                <c:pt idx="24">
                  <c:v>8.8162352691956644E-2</c:v>
                </c:pt>
                <c:pt idx="25">
                  <c:v>8.8211083184830924E-2</c:v>
                </c:pt>
                <c:pt idx="26">
                  <c:v>8.8186365314012138E-2</c:v>
                </c:pt>
                <c:pt idx="27">
                  <c:v>8.8279854198980365E-2</c:v>
                </c:pt>
                <c:pt idx="28">
                  <c:v>8.8353698332319555E-2</c:v>
                </c:pt>
                <c:pt idx="29">
                  <c:v>8.8725593674625E-2</c:v>
                </c:pt>
                <c:pt idx="30">
                  <c:v>8.8804091038412858E-2</c:v>
                </c:pt>
                <c:pt idx="31">
                  <c:v>8.8783176005221467E-2</c:v>
                </c:pt>
                <c:pt idx="32">
                  <c:v>8.8743462249881055E-2</c:v>
                </c:pt>
                <c:pt idx="33">
                  <c:v>9.0628159750899689E-2</c:v>
                </c:pt>
                <c:pt idx="34">
                  <c:v>8.7366437746312364E-2</c:v>
                </c:pt>
                <c:pt idx="35">
                  <c:v>8.6556143430689778E-2</c:v>
                </c:pt>
                <c:pt idx="36">
                  <c:v>8.649858685359578E-2</c:v>
                </c:pt>
                <c:pt idx="37">
                  <c:v>8.6385473164050333E-2</c:v>
                </c:pt>
                <c:pt idx="38">
                  <c:v>8.6588620817087916E-2</c:v>
                </c:pt>
                <c:pt idx="39">
                  <c:v>8.6702130753485165E-2</c:v>
                </c:pt>
                <c:pt idx="40">
                  <c:v>8.6868084393951314E-2</c:v>
                </c:pt>
                <c:pt idx="41">
                  <c:v>8.6852582732285757E-2</c:v>
                </c:pt>
                <c:pt idx="42">
                  <c:v>8.523467209208585E-2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7B-41BB-98DD-5976532A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291791"/>
        <c:axId val="1751303311"/>
      </c:lineChart>
      <c:dateAx>
        <c:axId val="1751291791"/>
        <c:scaling>
          <c:orientation val="minMax"/>
          <c:max val="46023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303311"/>
        <c:crosses val="autoZero"/>
        <c:auto val="1"/>
        <c:lblOffset val="100"/>
        <c:baseTimeUnit val="months"/>
        <c:majorUnit val="3"/>
        <c:majorTimeUnit val="months"/>
      </c:dateAx>
      <c:valAx>
        <c:axId val="1751303311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29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0311101049790423E-2"/>
          <c:y val="1.7933770725919972E-2"/>
          <c:w val="0.88479983956884489"/>
          <c:h val="0.29815105648031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744401738525236E-2"/>
          <c:y val="0.22873819556501435"/>
          <c:w val="0.93219008685496163"/>
          <c:h val="0.6909674534638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'Balanced '!$Z$1</c:f>
              <c:strCache>
                <c:ptCount val="1"/>
                <c:pt idx="0">
                  <c:v>Zurich Life Prisma 4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'!$Z$10:$Z$14</c:f>
              <c:numCache>
                <c:formatCode>0.0%</c:formatCode>
                <c:ptCount val="5"/>
                <c:pt idx="0">
                  <c:v>5.1098376313275969E-2</c:v>
                </c:pt>
                <c:pt idx="1">
                  <c:v>0.14676889375684563</c:v>
                </c:pt>
                <c:pt idx="2">
                  <c:v>0.10494386073104001</c:v>
                </c:pt>
                <c:pt idx="3">
                  <c:v>7.4555945094732401E-2</c:v>
                </c:pt>
                <c:pt idx="4">
                  <c:v>6.6983443761708061E-2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8-4D7C-A32E-DD933A375477}"/>
            </c:ext>
          </c:extLst>
        </c:ser>
        <c:ser>
          <c:idx val="1"/>
          <c:order val="1"/>
          <c:tx>
            <c:strRef>
              <c:f>'Balanced '!$AA$1</c:f>
              <c:strCache>
                <c:ptCount val="1"/>
                <c:pt idx="0">
                  <c:v>Aviva Fixed 60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'!$AA$10:$AA$14</c:f>
              <c:numCache>
                <c:formatCode>0.0%</c:formatCode>
                <c:ptCount val="5"/>
                <c:pt idx="0">
                  <c:v>4.6018321532165042E-2</c:v>
                </c:pt>
                <c:pt idx="1">
                  <c:v>0.15684984054504</c:v>
                </c:pt>
                <c:pt idx="2">
                  <c:v>0.10516163531761391</c:v>
                </c:pt>
                <c:pt idx="3">
                  <c:v>7.7307564773572146E-2</c:v>
                </c:pt>
                <c:pt idx="4">
                  <c:v>7.2113505651157483E-2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8-4D7C-A32E-DD933A375477}"/>
            </c:ext>
          </c:extLst>
        </c:ser>
        <c:ser>
          <c:idx val="2"/>
          <c:order val="2"/>
          <c:tx>
            <c:strRef>
              <c:f>'Balanced '!$AB$1</c:f>
              <c:strCache>
                <c:ptCount val="1"/>
                <c:pt idx="0">
                  <c:v>Irish Life Multi Asset Portfolio 4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'!$AB$10:$AB$14</c:f>
              <c:numCache>
                <c:formatCode>0.0%</c:formatCode>
                <c:ptCount val="5"/>
                <c:pt idx="0">
                  <c:v>6.2533404596472567E-2</c:v>
                </c:pt>
                <c:pt idx="1">
                  <c:v>0.13877054169202666</c:v>
                </c:pt>
                <c:pt idx="2">
                  <c:v>9.6260333204915005E-2</c:v>
                </c:pt>
                <c:pt idx="3">
                  <c:v>7.1207014817792791E-2</c:v>
                </c:pt>
                <c:pt idx="4">
                  <c:v>4.7337218453304297E-2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8-4D7C-A32E-DD933A375477}"/>
            </c:ext>
          </c:extLst>
        </c:ser>
        <c:ser>
          <c:idx val="3"/>
          <c:order val="3"/>
          <c:tx>
            <c:strRef>
              <c:f>'Balanced '!$AC$1</c:f>
              <c:strCache>
                <c:ptCount val="1"/>
                <c:pt idx="0">
                  <c:v>Davy Moderate Growth 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'!$AC$10:$AC$14</c:f>
              <c:numCache>
                <c:formatCode>0.0%</c:formatCode>
                <c:ptCount val="5"/>
                <c:pt idx="0">
                  <c:v>6.4810721603516766E-2</c:v>
                </c:pt>
                <c:pt idx="1">
                  <c:v>0.12084820241413759</c:v>
                </c:pt>
                <c:pt idx="2">
                  <c:v>8.6066313392313187E-2</c:v>
                </c:pt>
                <c:pt idx="3">
                  <c:v>6.1989745319265488E-2</c:v>
                </c:pt>
                <c:pt idx="4">
                  <c:v>5.2564996069106584E-2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8-4D7C-A32E-DD933A375477}"/>
            </c:ext>
          </c:extLst>
        </c:ser>
        <c:ser>
          <c:idx val="4"/>
          <c:order val="4"/>
          <c:tx>
            <c:strRef>
              <c:f>'Balanced '!$AD$1</c:f>
              <c:strCache>
                <c:ptCount val="1"/>
                <c:pt idx="0">
                  <c:v>New Ireland Goodbody Dividend Income 4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'!$AD$10:$AD$14</c:f>
              <c:numCache>
                <c:formatCode>0.0%</c:formatCode>
                <c:ptCount val="5"/>
                <c:pt idx="0">
                  <c:v>-9.1220068415050985E-3</c:v>
                </c:pt>
                <c:pt idx="1">
                  <c:v>0.11648631444939536</c:v>
                </c:pt>
                <c:pt idx="2">
                  <c:v>6.2739824617182416E-2</c:v>
                </c:pt>
                <c:pt idx="3">
                  <c:v>6.5655845879729835E-2</c:v>
                </c:pt>
                <c:pt idx="4">
                  <c:v>7.0574836947345343E-2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A8-4D7C-A32E-DD933A375477}"/>
            </c:ext>
          </c:extLst>
        </c:ser>
        <c:ser>
          <c:idx val="5"/>
          <c:order val="5"/>
          <c:tx>
            <c:strRef>
              <c:f>'Balanced '!$AE$1</c:f>
              <c:strCache>
                <c:ptCount val="1"/>
                <c:pt idx="0">
                  <c:v>Aviva Cantor Fitzgerald Multi Asset 50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'Balanced '!$Y$10:$Y$14</c:f>
              <c:strCache>
                <c:ptCount val="5"/>
                <c:pt idx="0">
                  <c:v>2025</c:v>
                </c:pt>
                <c:pt idx="1">
                  <c:v>2024</c:v>
                </c:pt>
                <c:pt idx="2">
                  <c:v>3 Year</c:v>
                </c:pt>
                <c:pt idx="3">
                  <c:v>5 Year</c:v>
                </c:pt>
                <c:pt idx="4">
                  <c:v>7 Year</c:v>
                </c:pt>
              </c:strCache>
            </c:strRef>
          </c:cat>
          <c:val>
            <c:numRef>
              <c:f>'Balanced '!$AE$10:$AE$14</c:f>
              <c:numCache>
                <c:formatCode>0.0%</c:formatCode>
                <c:ptCount val="5"/>
                <c:pt idx="0">
                  <c:v>9.1527795445871932E-2</c:v>
                </c:pt>
                <c:pt idx="1">
                  <c:v>0.17582828509460785</c:v>
                </c:pt>
                <c:pt idx="2">
                  <c:v>0.15198594889152295</c:v>
                </c:pt>
                <c:pt idx="3">
                  <c:v>8.1356658290443251E-2</c:v>
                </c:pt>
                <c:pt idx="4">
                  <c:v>7.4202624206814116E-2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A8-4D7C-A32E-DD933A37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6821696"/>
        <c:axId val="1134756656"/>
      </c:barChart>
      <c:catAx>
        <c:axId val="17368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134756656"/>
        <c:crosses val="autoZero"/>
        <c:auto val="1"/>
        <c:lblAlgn val="ctr"/>
        <c:lblOffset val="100"/>
        <c:noMultiLvlLbl val="0"/>
      </c:catAx>
      <c:valAx>
        <c:axId val="113475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nstantia" panose="02030602050306030303" pitchFamily="18" charset="0"/>
                <a:ea typeface="+mn-ea"/>
                <a:cs typeface="+mn-cs"/>
              </a:defRPr>
            </a:pPr>
            <a:endParaRPr lang="en-US"/>
          </a:p>
        </c:txPr>
        <c:crossAx val="17368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791516617854202E-2"/>
          <c:y val="9.0682820066279417E-3"/>
          <c:w val="0.89387102692798037"/>
          <c:h val="0.14811021539550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onstantia" panose="0203060205030603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78739799976826E-2"/>
          <c:y val="0.1796722795198889"/>
          <c:w val="0.89435106502385509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'Balanced '!$R$1</c:f>
              <c:strCache>
                <c:ptCount val="1"/>
                <c:pt idx="0">
                  <c:v>Zurich Life Prisma 4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'!$R$2:$R$106</c:f>
              <c:numCache>
                <c:formatCode>0.0%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-1.5860428231561352E-3</c:v>
                </c:pt>
                <c:pt idx="3">
                  <c:v>1.5860428231562251E-2</c:v>
                </c:pt>
                <c:pt idx="4">
                  <c:v>4.282315622521813E-2</c:v>
                </c:pt>
                <c:pt idx="5">
                  <c:v>3.9651070578905635E-2</c:v>
                </c:pt>
                <c:pt idx="6">
                  <c:v>4.9167327517843119E-2</c:v>
                </c:pt>
                <c:pt idx="7">
                  <c:v>5.5511498810467887E-2</c:v>
                </c:pt>
                <c:pt idx="8">
                  <c:v>5.1546391752577324E-2</c:v>
                </c:pt>
                <c:pt idx="9">
                  <c:v>2.0618556701030882E-2</c:v>
                </c:pt>
                <c:pt idx="10">
                  <c:v>4.4409199048374266E-2</c:v>
                </c:pt>
                <c:pt idx="11">
                  <c:v>7.1371927042030145E-2</c:v>
                </c:pt>
                <c:pt idx="12">
                  <c:v>6.0269627279936518E-2</c:v>
                </c:pt>
                <c:pt idx="13">
                  <c:v>7.2957969865186503E-2</c:v>
                </c:pt>
                <c:pt idx="14">
                  <c:v>7.7716098334655134E-2</c:v>
                </c:pt>
                <c:pt idx="15">
                  <c:v>8.2474226804123765E-2</c:v>
                </c:pt>
                <c:pt idx="16">
                  <c:v>4.9167327517843119E-2</c:v>
                </c:pt>
                <c:pt idx="17">
                  <c:v>5.392545598731175E-2</c:v>
                </c:pt>
                <c:pt idx="18">
                  <c:v>7.9302141157818026E-4</c:v>
                </c:pt>
                <c:pt idx="19">
                  <c:v>5.2339413164155392E-2</c:v>
                </c:pt>
                <c:pt idx="20">
                  <c:v>7.5337034099920708E-2</c:v>
                </c:pt>
                <c:pt idx="21">
                  <c:v>9.1197462331482959E-2</c:v>
                </c:pt>
                <c:pt idx="22">
                  <c:v>0.10547184773988907</c:v>
                </c:pt>
                <c:pt idx="23">
                  <c:v>8.0888183980967629E-2</c:v>
                </c:pt>
                <c:pt idx="24">
                  <c:v>0.10229976209357658</c:v>
                </c:pt>
                <c:pt idx="25">
                  <c:v>0.11974623314829497</c:v>
                </c:pt>
                <c:pt idx="26">
                  <c:v>0.11736716891356076</c:v>
                </c:pt>
                <c:pt idx="27">
                  <c:v>0.13798572561459166</c:v>
                </c:pt>
                <c:pt idx="28">
                  <c:v>0.13957176843774777</c:v>
                </c:pt>
                <c:pt idx="29">
                  <c:v>0.16574147501982558</c:v>
                </c:pt>
                <c:pt idx="30">
                  <c:v>0.17842981760507534</c:v>
                </c:pt>
                <c:pt idx="31">
                  <c:v>0.18160190325138784</c:v>
                </c:pt>
                <c:pt idx="32">
                  <c:v>0.12371134020618553</c:v>
                </c:pt>
                <c:pt idx="33">
                  <c:v>9.5162569389373747E-3</c:v>
                </c:pt>
                <c:pt idx="34">
                  <c:v>8.8025376685170464E-2</c:v>
                </c:pt>
                <c:pt idx="35">
                  <c:v>0.12529738302934187</c:v>
                </c:pt>
                <c:pt idx="36">
                  <c:v>0.14988104678826333</c:v>
                </c:pt>
                <c:pt idx="37">
                  <c:v>0.15622521808088832</c:v>
                </c:pt>
                <c:pt idx="38">
                  <c:v>0.20063441712926258</c:v>
                </c:pt>
                <c:pt idx="39">
                  <c:v>0.18953211736716896</c:v>
                </c:pt>
                <c:pt idx="40">
                  <c:v>0.1712926249008723</c:v>
                </c:pt>
                <c:pt idx="41">
                  <c:v>0.24107850911974629</c:v>
                </c:pt>
                <c:pt idx="42">
                  <c:v>0.26011102299762101</c:v>
                </c:pt>
                <c:pt idx="43">
                  <c:v>0.24662965900079298</c:v>
                </c:pt>
                <c:pt idx="44">
                  <c:v>0.27042030134813638</c:v>
                </c:pt>
                <c:pt idx="45">
                  <c:v>0.30927835051546393</c:v>
                </c:pt>
                <c:pt idx="46">
                  <c:v>0.33941316415543232</c:v>
                </c:pt>
                <c:pt idx="47">
                  <c:v>0.34179222839016649</c:v>
                </c:pt>
                <c:pt idx="48">
                  <c:v>0.37747819191118159</c:v>
                </c:pt>
                <c:pt idx="49">
                  <c:v>0.40047581284694689</c:v>
                </c:pt>
                <c:pt idx="50">
                  <c:v>0.4290245836637589</c:v>
                </c:pt>
                <c:pt idx="51">
                  <c:v>0.39888977002379072</c:v>
                </c:pt>
                <c:pt idx="52">
                  <c:v>0.45043616177636808</c:v>
                </c:pt>
                <c:pt idx="53">
                  <c:v>0.44409199048374309</c:v>
                </c:pt>
                <c:pt idx="54">
                  <c:v>0.47184773988897705</c:v>
                </c:pt>
                <c:pt idx="55">
                  <c:v>0.42426645519429024</c:v>
                </c:pt>
                <c:pt idx="56">
                  <c:v>0.39095955590800963</c:v>
                </c:pt>
                <c:pt idx="57">
                  <c:v>0.41554321966693109</c:v>
                </c:pt>
                <c:pt idx="58">
                  <c:v>0.37430610626486932</c:v>
                </c:pt>
                <c:pt idx="59">
                  <c:v>0.35844567803330707</c:v>
                </c:pt>
                <c:pt idx="60">
                  <c:v>0.29024583663758918</c:v>
                </c:pt>
                <c:pt idx="61">
                  <c:v>0.37430610626486932</c:v>
                </c:pt>
                <c:pt idx="62">
                  <c:v>0.33068992862807312</c:v>
                </c:pt>
                <c:pt idx="63">
                  <c:v>0.26328310864393356</c:v>
                </c:pt>
                <c:pt idx="64">
                  <c:v>0.29659000793021417</c:v>
                </c:pt>
                <c:pt idx="65">
                  <c:v>0.32989690721649484</c:v>
                </c:pt>
                <c:pt idx="66">
                  <c:v>0.27597145122918332</c:v>
                </c:pt>
                <c:pt idx="67">
                  <c:v>0.32038065027755758</c:v>
                </c:pt>
                <c:pt idx="68">
                  <c:v>0.30689928628072971</c:v>
                </c:pt>
                <c:pt idx="69">
                  <c:v>0.31958762886597947</c:v>
                </c:pt>
                <c:pt idx="70">
                  <c:v>0.32355273592387007</c:v>
                </c:pt>
                <c:pt idx="71">
                  <c:v>0.34099920697858843</c:v>
                </c:pt>
                <c:pt idx="72">
                  <c:v>0.37034099920697872</c:v>
                </c:pt>
                <c:pt idx="73">
                  <c:v>0.39492466296590018</c:v>
                </c:pt>
                <c:pt idx="74">
                  <c:v>0.39333862014274384</c:v>
                </c:pt>
                <c:pt idx="75">
                  <c:v>0.36478984932593184</c:v>
                </c:pt>
                <c:pt idx="76">
                  <c:v>0.34892942109436959</c:v>
                </c:pt>
                <c:pt idx="77">
                  <c:v>0.40681998413957188</c:v>
                </c:pt>
                <c:pt idx="78">
                  <c:v>0.44805709754163364</c:v>
                </c:pt>
                <c:pt idx="79">
                  <c:v>0.46708961141950839</c:v>
                </c:pt>
                <c:pt idx="80">
                  <c:v>0.50039651070578905</c:v>
                </c:pt>
                <c:pt idx="81">
                  <c:v>0.53766851704996044</c:v>
                </c:pt>
                <c:pt idx="82">
                  <c:v>0.52180808881839824</c:v>
                </c:pt>
                <c:pt idx="83">
                  <c:v>0.5440126883425852</c:v>
                </c:pt>
                <c:pt idx="84">
                  <c:v>0.57097541633624116</c:v>
                </c:pt>
                <c:pt idx="85">
                  <c:v>0.57890563045202226</c:v>
                </c:pt>
                <c:pt idx="86">
                  <c:v>0.5892149088025378</c:v>
                </c:pt>
                <c:pt idx="87">
                  <c:v>0.60666137985725621</c:v>
                </c:pt>
                <c:pt idx="88">
                  <c:v>0.60507533703409999</c:v>
                </c:pt>
                <c:pt idx="89">
                  <c:v>0.67248215701823966</c:v>
                </c:pt>
                <c:pt idx="90">
                  <c:v>0.6605868358445679</c:v>
                </c:pt>
                <c:pt idx="91">
                  <c:v>0.69706582077716106</c:v>
                </c:pt>
                <c:pt idx="92">
                  <c:v>0.68596352101506741</c:v>
                </c:pt>
                <c:pt idx="93">
                  <c:v>0.6058683584456781</c:v>
                </c:pt>
                <c:pt idx="94">
                  <c:v>0.57652656621728804</c:v>
                </c:pt>
                <c:pt idx="95">
                  <c:v>0.62252180808881841</c:v>
                </c:pt>
                <c:pt idx="96">
                  <c:v>0.63521015067406816</c:v>
                </c:pt>
                <c:pt idx="97">
                  <c:v>0.66693100713719267</c:v>
                </c:pt>
                <c:pt idx="98">
                  <c:v>0.66375892149088045</c:v>
                </c:pt>
                <c:pt idx="99">
                  <c:v>0.70420301348136416</c:v>
                </c:pt>
                <c:pt idx="100">
                  <c:v>0.74861221252973842</c:v>
                </c:pt>
                <c:pt idx="101">
                  <c:v>0.74940523394131642</c:v>
                </c:pt>
                <c:pt idx="102">
                  <c:v>0.74544012688342587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4-4D1D-9CDC-845A493CA678}"/>
            </c:ext>
          </c:extLst>
        </c:ser>
        <c:ser>
          <c:idx val="1"/>
          <c:order val="1"/>
          <c:tx>
            <c:strRef>
              <c:f>'Balanced '!$S$1</c:f>
              <c:strCache>
                <c:ptCount val="1"/>
                <c:pt idx="0">
                  <c:v>Aviva Fixed 60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'!$S$2:$S$106</c:f>
              <c:numCache>
                <c:formatCode>0.0%</c:formatCode>
                <c:ptCount val="105"/>
                <c:pt idx="0">
                  <c:v>0</c:v>
                </c:pt>
                <c:pt idx="1">
                  <c:v>-4.9850413489168034E-3</c:v>
                </c:pt>
                <c:pt idx="2">
                  <c:v>-6.0994767145360861E-3</c:v>
                </c:pt>
                <c:pt idx="3">
                  <c:v>8.1704080459135287E-3</c:v>
                </c:pt>
                <c:pt idx="4">
                  <c:v>2.974586997746206E-2</c:v>
                </c:pt>
                <c:pt idx="5">
                  <c:v>2.8670151757082207E-2</c:v>
                </c:pt>
                <c:pt idx="6">
                  <c:v>3.2634565400475268E-2</c:v>
                </c:pt>
                <c:pt idx="7">
                  <c:v>3.8263578606638447E-2</c:v>
                </c:pt>
                <c:pt idx="8">
                  <c:v>2.3779718481291078E-2</c:v>
                </c:pt>
                <c:pt idx="9">
                  <c:v>7.8802595564525981E-3</c:v>
                </c:pt>
                <c:pt idx="10">
                  <c:v>2.3409404942919376E-2</c:v>
                </c:pt>
                <c:pt idx="11">
                  <c:v>4.9414188497134824E-2</c:v>
                </c:pt>
                <c:pt idx="12">
                  <c:v>4.8841458095573005E-2</c:v>
                </c:pt>
                <c:pt idx="13">
                  <c:v>6.6226352511745953E-2</c:v>
                </c:pt>
                <c:pt idx="14">
                  <c:v>7.8085434374164639E-2</c:v>
                </c:pt>
                <c:pt idx="15">
                  <c:v>8.0232869696718542E-2</c:v>
                </c:pt>
                <c:pt idx="16">
                  <c:v>4.5898117317912532E-2</c:v>
                </c:pt>
                <c:pt idx="17">
                  <c:v>5.4701608555809349E-2</c:v>
                </c:pt>
                <c:pt idx="18">
                  <c:v>4.9999496499511494E-3</c:v>
                </c:pt>
                <c:pt idx="19">
                  <c:v>5.2409106239750931E-2</c:v>
                </c:pt>
                <c:pt idx="20">
                  <c:v>7.5791022705043329E-2</c:v>
                </c:pt>
                <c:pt idx="21">
                  <c:v>0.10026928891300654</c:v>
                </c:pt>
                <c:pt idx="22">
                  <c:v>0.12399801401867713</c:v>
                </c:pt>
                <c:pt idx="23">
                  <c:v>9.365042053721212E-2</c:v>
                </c:pt>
                <c:pt idx="24">
                  <c:v>0.12668392346143273</c:v>
                </c:pt>
                <c:pt idx="25">
                  <c:v>0.14802640287617996</c:v>
                </c:pt>
                <c:pt idx="26">
                  <c:v>0.15116828747271532</c:v>
                </c:pt>
                <c:pt idx="27">
                  <c:v>0.1696477286149019</c:v>
                </c:pt>
                <c:pt idx="28">
                  <c:v>0.1693694321977201</c:v>
                </c:pt>
                <c:pt idx="29">
                  <c:v>0.19581601029302523</c:v>
                </c:pt>
                <c:pt idx="30">
                  <c:v>0.20211546318683857</c:v>
                </c:pt>
                <c:pt idx="31">
                  <c:v>0.21500456097042439</c:v>
                </c:pt>
                <c:pt idx="32">
                  <c:v>0.1640955082300686</c:v>
                </c:pt>
                <c:pt idx="33">
                  <c:v>6.9014100412450138E-2</c:v>
                </c:pt>
                <c:pt idx="34">
                  <c:v>0.14698361500869772</c:v>
                </c:pt>
                <c:pt idx="35">
                  <c:v>0.17051682804926344</c:v>
                </c:pt>
                <c:pt idx="36">
                  <c:v>0.18510491233595799</c:v>
                </c:pt>
                <c:pt idx="37">
                  <c:v>0.18642175744944969</c:v>
                </c:pt>
                <c:pt idx="38">
                  <c:v>0.22130060862900672</c:v>
                </c:pt>
                <c:pt idx="39">
                  <c:v>0.21200443624313736</c:v>
                </c:pt>
                <c:pt idx="40">
                  <c:v>0.19436925304326624</c:v>
                </c:pt>
                <c:pt idx="41">
                  <c:v>0.26627907690453079</c:v>
                </c:pt>
                <c:pt idx="42">
                  <c:v>0.28175135459664957</c:v>
                </c:pt>
                <c:pt idx="43">
                  <c:v>0.27660464057292561</c:v>
                </c:pt>
                <c:pt idx="44">
                  <c:v>0.28862574600468716</c:v>
                </c:pt>
                <c:pt idx="45">
                  <c:v>0.33751067933744816</c:v>
                </c:pt>
                <c:pt idx="46">
                  <c:v>0.35605627685842084</c:v>
                </c:pt>
                <c:pt idx="47">
                  <c:v>0.35603350500598907</c:v>
                </c:pt>
                <c:pt idx="48">
                  <c:v>0.39596600606805565</c:v>
                </c:pt>
                <c:pt idx="49">
                  <c:v>0.41785276321925657</c:v>
                </c:pt>
                <c:pt idx="50">
                  <c:v>0.44140149665079181</c:v>
                </c:pt>
                <c:pt idx="51">
                  <c:v>0.41510557298945555</c:v>
                </c:pt>
                <c:pt idx="52">
                  <c:v>0.46221832160592774</c:v>
                </c:pt>
                <c:pt idx="53">
                  <c:v>0.47146510674011249</c:v>
                </c:pt>
                <c:pt idx="54">
                  <c:v>0.49680228418942657</c:v>
                </c:pt>
                <c:pt idx="55">
                  <c:v>0.45186682079438067</c:v>
                </c:pt>
                <c:pt idx="56">
                  <c:v>0.42054463078629056</c:v>
                </c:pt>
                <c:pt idx="57">
                  <c:v>0.43910181838858742</c:v>
                </c:pt>
                <c:pt idx="58">
                  <c:v>0.39429138606996744</c:v>
                </c:pt>
                <c:pt idx="59">
                  <c:v>0.38155373096475242</c:v>
                </c:pt>
                <c:pt idx="60">
                  <c:v>0.31948035585878837</c:v>
                </c:pt>
                <c:pt idx="61">
                  <c:v>0.41675210325828488</c:v>
                </c:pt>
                <c:pt idx="62">
                  <c:v>0.37790126316375466</c:v>
                </c:pt>
                <c:pt idx="63">
                  <c:v>0.30294281567547215</c:v>
                </c:pt>
                <c:pt idx="64">
                  <c:v>0.34835143582544409</c:v>
                </c:pt>
                <c:pt idx="65">
                  <c:v>0.37968476643082005</c:v>
                </c:pt>
                <c:pt idx="66">
                  <c:v>0.30990307031428194</c:v>
                </c:pt>
                <c:pt idx="67">
                  <c:v>0.3641802139358245</c:v>
                </c:pt>
                <c:pt idx="68">
                  <c:v>0.35293863462539121</c:v>
                </c:pt>
                <c:pt idx="69">
                  <c:v>0.353416737727617</c:v>
                </c:pt>
                <c:pt idx="70">
                  <c:v>0.36790287851253956</c:v>
                </c:pt>
                <c:pt idx="71">
                  <c:v>0.38432793146382116</c:v>
                </c:pt>
                <c:pt idx="72">
                  <c:v>0.41506642668437815</c:v>
                </c:pt>
                <c:pt idx="73">
                  <c:v>0.43434782226173202</c:v>
                </c:pt>
                <c:pt idx="74">
                  <c:v>0.42407126775975651</c:v>
                </c:pt>
                <c:pt idx="75">
                  <c:v>0.39741859484541464</c:v>
                </c:pt>
                <c:pt idx="76">
                  <c:v>0.37013172315571979</c:v>
                </c:pt>
                <c:pt idx="77">
                  <c:v>0.43680698660569317</c:v>
                </c:pt>
                <c:pt idx="78">
                  <c:v>0.48506647267655473</c:v>
                </c:pt>
                <c:pt idx="79">
                  <c:v>0.5091495110484443</c:v>
                </c:pt>
                <c:pt idx="80">
                  <c:v>0.54472703844921</c:v>
                </c:pt>
                <c:pt idx="81">
                  <c:v>0.58209134059277778</c:v>
                </c:pt>
                <c:pt idx="82">
                  <c:v>0.5452500735497805</c:v>
                </c:pt>
                <c:pt idx="83">
                  <c:v>0.57624154577735376</c:v>
                </c:pt>
                <c:pt idx="84">
                  <c:v>0.61307967061057134</c:v>
                </c:pt>
                <c:pt idx="85">
                  <c:v>0.62923991267886525</c:v>
                </c:pt>
                <c:pt idx="86">
                  <c:v>0.63923999530215059</c:v>
                </c:pt>
                <c:pt idx="87">
                  <c:v>0.65527983360480235</c:v>
                </c:pt>
                <c:pt idx="88">
                  <c:v>0.64987280471285458</c:v>
                </c:pt>
                <c:pt idx="89">
                  <c:v>0.73308937458074586</c:v>
                </c:pt>
                <c:pt idx="90">
                  <c:v>0.71799891211465738</c:v>
                </c:pt>
                <c:pt idx="91">
                  <c:v>0.74955412534221799</c:v>
                </c:pt>
                <c:pt idx="92">
                  <c:v>0.74569877677047836</c:v>
                </c:pt>
                <c:pt idx="93">
                  <c:v>0.65719886681377826</c:v>
                </c:pt>
                <c:pt idx="94">
                  <c:v>0.61898102623192197</c:v>
                </c:pt>
                <c:pt idx="95">
                  <c:v>0.67192354749598882</c:v>
                </c:pt>
                <c:pt idx="96">
                  <c:v>0.68561486964389307</c:v>
                </c:pt>
                <c:pt idx="97">
                  <c:v>0.72393711728705923</c:v>
                </c:pt>
                <c:pt idx="98">
                  <c:v>0.72639118312485507</c:v>
                </c:pt>
                <c:pt idx="99">
                  <c:v>0.7587445176364106</c:v>
                </c:pt>
                <c:pt idx="100">
                  <c:v>0.80391406887227734</c:v>
                </c:pt>
                <c:pt idx="101">
                  <c:v>0.79891509876851419</c:v>
                </c:pt>
                <c:pt idx="102">
                  <c:v>0.79705833844425944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D4-4D1D-9CDC-845A493CA678}"/>
            </c:ext>
          </c:extLst>
        </c:ser>
        <c:ser>
          <c:idx val="2"/>
          <c:order val="2"/>
          <c:tx>
            <c:strRef>
              <c:f>'Balanced '!$T$1</c:f>
              <c:strCache>
                <c:ptCount val="1"/>
                <c:pt idx="0">
                  <c:v>Irish Life Multi Asset Portfolio 4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'!$T$2:$T$106</c:f>
              <c:numCache>
                <c:formatCode>0.0%</c:formatCode>
                <c:ptCount val="105"/>
                <c:pt idx="0">
                  <c:v>0</c:v>
                </c:pt>
                <c:pt idx="1">
                  <c:v>-1.488095238095238E-2</c:v>
                </c:pt>
                <c:pt idx="2">
                  <c:v>-1.3392857142857227E-2</c:v>
                </c:pt>
                <c:pt idx="3">
                  <c:v>-2.9761904761905185E-3</c:v>
                </c:pt>
                <c:pt idx="4">
                  <c:v>1.2648809523809439E-2</c:v>
                </c:pt>
                <c:pt idx="5">
                  <c:v>1.9345238095238051E-2</c:v>
                </c:pt>
                <c:pt idx="6">
                  <c:v>2.529761904761909E-2</c:v>
                </c:pt>
                <c:pt idx="7">
                  <c:v>4.3154761904761779E-2</c:v>
                </c:pt>
                <c:pt idx="8">
                  <c:v>2.2321428571428572E-2</c:v>
                </c:pt>
                <c:pt idx="9">
                  <c:v>7.4404761904761901E-3</c:v>
                </c:pt>
                <c:pt idx="10">
                  <c:v>1.8601190476190476E-2</c:v>
                </c:pt>
                <c:pt idx="11">
                  <c:v>2.45535714285713E-2</c:v>
                </c:pt>
                <c:pt idx="12">
                  <c:v>1.9345238095238051E-2</c:v>
                </c:pt>
                <c:pt idx="13">
                  <c:v>3.5714285714285587E-2</c:v>
                </c:pt>
                <c:pt idx="14">
                  <c:v>3.8690476190476102E-2</c:v>
                </c:pt>
                <c:pt idx="15">
                  <c:v>4.3154761904761779E-2</c:v>
                </c:pt>
                <c:pt idx="16">
                  <c:v>6.6964285714286136E-3</c:v>
                </c:pt>
                <c:pt idx="17">
                  <c:v>1.1160714285714286E-2</c:v>
                </c:pt>
                <c:pt idx="18">
                  <c:v>-2.4553571428571511E-2</c:v>
                </c:pt>
                <c:pt idx="19">
                  <c:v>9.6726190476189196E-3</c:v>
                </c:pt>
                <c:pt idx="20">
                  <c:v>2.3065476190476147E-2</c:v>
                </c:pt>
                <c:pt idx="21">
                  <c:v>3.5714285714285587E-2</c:v>
                </c:pt>
                <c:pt idx="22">
                  <c:v>4.9851190476190389E-2</c:v>
                </c:pt>
                <c:pt idx="23">
                  <c:v>2.0833333333333207E-2</c:v>
                </c:pt>
                <c:pt idx="24">
                  <c:v>4.9107142857142815E-2</c:v>
                </c:pt>
                <c:pt idx="25">
                  <c:v>5.7291666666666581E-2</c:v>
                </c:pt>
                <c:pt idx="26">
                  <c:v>4.8363095238095233E-2</c:v>
                </c:pt>
                <c:pt idx="27">
                  <c:v>6.2500000000000042E-2</c:v>
                </c:pt>
                <c:pt idx="28">
                  <c:v>6.5476190476190341E-2</c:v>
                </c:pt>
                <c:pt idx="29">
                  <c:v>7.7380952380952425E-2</c:v>
                </c:pt>
                <c:pt idx="30">
                  <c:v>9.0029761904761862E-2</c:v>
                </c:pt>
                <c:pt idx="31">
                  <c:v>8.6309523809523767E-2</c:v>
                </c:pt>
                <c:pt idx="32">
                  <c:v>3.5714285714285587E-2</c:v>
                </c:pt>
                <c:pt idx="33">
                  <c:v>-5.2827380952381015E-2</c:v>
                </c:pt>
                <c:pt idx="34">
                  <c:v>-1.0416666666666708E-2</c:v>
                </c:pt>
                <c:pt idx="35">
                  <c:v>2.9761904761905185E-3</c:v>
                </c:pt>
                <c:pt idx="36">
                  <c:v>4.4642857142856715E-3</c:v>
                </c:pt>
                <c:pt idx="37">
                  <c:v>1.2648809523809439E-2</c:v>
                </c:pt>
                <c:pt idx="38">
                  <c:v>3.4226190476190431E-2</c:v>
                </c:pt>
                <c:pt idx="39">
                  <c:v>2.2321428571428572E-2</c:v>
                </c:pt>
                <c:pt idx="40">
                  <c:v>8.9285714285713431E-3</c:v>
                </c:pt>
                <c:pt idx="41">
                  <c:v>6.5476190476190341E-2</c:v>
                </c:pt>
                <c:pt idx="42">
                  <c:v>8.2589285714285671E-2</c:v>
                </c:pt>
                <c:pt idx="43">
                  <c:v>8.1845238095238096E-2</c:v>
                </c:pt>
                <c:pt idx="44">
                  <c:v>8.9285714285714288E-2</c:v>
                </c:pt>
                <c:pt idx="45">
                  <c:v>0.12797619047619038</c:v>
                </c:pt>
                <c:pt idx="46">
                  <c:v>0.1450892857142857</c:v>
                </c:pt>
                <c:pt idx="47">
                  <c:v>0.14880952380952381</c:v>
                </c:pt>
                <c:pt idx="48">
                  <c:v>0.17559523809523805</c:v>
                </c:pt>
                <c:pt idx="49">
                  <c:v>0.18303571428571425</c:v>
                </c:pt>
                <c:pt idx="50">
                  <c:v>0.20461309523809523</c:v>
                </c:pt>
                <c:pt idx="51">
                  <c:v>0.17857142857142858</c:v>
                </c:pt>
                <c:pt idx="52">
                  <c:v>0.21205357142857142</c:v>
                </c:pt>
                <c:pt idx="53">
                  <c:v>0.20833333333333331</c:v>
                </c:pt>
                <c:pt idx="54">
                  <c:v>0.24032738095238082</c:v>
                </c:pt>
                <c:pt idx="55">
                  <c:v>0.2090773809523809</c:v>
                </c:pt>
                <c:pt idx="56">
                  <c:v>0.17782738095238099</c:v>
                </c:pt>
                <c:pt idx="57">
                  <c:v>0.19717261904761904</c:v>
                </c:pt>
                <c:pt idx="58">
                  <c:v>0.16964285714285701</c:v>
                </c:pt>
                <c:pt idx="59">
                  <c:v>0.16220238095238082</c:v>
                </c:pt>
                <c:pt idx="60">
                  <c:v>0.11160714285714285</c:v>
                </c:pt>
                <c:pt idx="61">
                  <c:v>0.16369047619047619</c:v>
                </c:pt>
                <c:pt idx="62">
                  <c:v>0.14806547619047622</c:v>
                </c:pt>
                <c:pt idx="63">
                  <c:v>9.4494047619047533E-2</c:v>
                </c:pt>
                <c:pt idx="64">
                  <c:v>0.12202380952380956</c:v>
                </c:pt>
                <c:pt idx="65">
                  <c:v>0.15476190476190463</c:v>
                </c:pt>
                <c:pt idx="66">
                  <c:v>0.11160714285714285</c:v>
                </c:pt>
                <c:pt idx="67">
                  <c:v>0.14434523809523814</c:v>
                </c:pt>
                <c:pt idx="68">
                  <c:v>0.13392857142857142</c:v>
                </c:pt>
                <c:pt idx="69">
                  <c:v>0.1383928571428571</c:v>
                </c:pt>
                <c:pt idx="70">
                  <c:v>0.14211309523809518</c:v>
                </c:pt>
                <c:pt idx="71">
                  <c:v>0.14806547619047622</c:v>
                </c:pt>
                <c:pt idx="72">
                  <c:v>0.17485119047619047</c:v>
                </c:pt>
                <c:pt idx="73">
                  <c:v>0.19568452380952367</c:v>
                </c:pt>
                <c:pt idx="74">
                  <c:v>0.18303571428571425</c:v>
                </c:pt>
                <c:pt idx="75">
                  <c:v>0.16517857142857134</c:v>
                </c:pt>
                <c:pt idx="76">
                  <c:v>0.14211309523809518</c:v>
                </c:pt>
                <c:pt idx="77">
                  <c:v>0.18898809523809526</c:v>
                </c:pt>
                <c:pt idx="78">
                  <c:v>0.22247023809523814</c:v>
                </c:pt>
                <c:pt idx="79">
                  <c:v>0.23586309523809515</c:v>
                </c:pt>
                <c:pt idx="80">
                  <c:v>0.26636904761904751</c:v>
                </c:pt>
                <c:pt idx="81">
                  <c:v>0.2946428571428571</c:v>
                </c:pt>
                <c:pt idx="82">
                  <c:v>0.26934523809523803</c:v>
                </c:pt>
                <c:pt idx="83">
                  <c:v>0.29092261904761901</c:v>
                </c:pt>
                <c:pt idx="84">
                  <c:v>0.31398809523809512</c:v>
                </c:pt>
                <c:pt idx="85">
                  <c:v>0.33184523809523803</c:v>
                </c:pt>
                <c:pt idx="86">
                  <c:v>0.33928571428571425</c:v>
                </c:pt>
                <c:pt idx="87">
                  <c:v>0.35639880952380953</c:v>
                </c:pt>
                <c:pt idx="88">
                  <c:v>0.34747023809523797</c:v>
                </c:pt>
                <c:pt idx="89">
                  <c:v>0.40178571428571425</c:v>
                </c:pt>
                <c:pt idx="90">
                  <c:v>0.39211309523809512</c:v>
                </c:pt>
                <c:pt idx="91">
                  <c:v>0.41889880952380937</c:v>
                </c:pt>
                <c:pt idx="92">
                  <c:v>0.41889880952380937</c:v>
                </c:pt>
                <c:pt idx="93">
                  <c:v>0.36011904761904767</c:v>
                </c:pt>
                <c:pt idx="94">
                  <c:v>0.33556547619047611</c:v>
                </c:pt>
                <c:pt idx="95">
                  <c:v>0.3727678571428571</c:v>
                </c:pt>
                <c:pt idx="96">
                  <c:v>0.38095238095238088</c:v>
                </c:pt>
                <c:pt idx="97">
                  <c:v>0.40476190476190477</c:v>
                </c:pt>
                <c:pt idx="98">
                  <c:v>0.41220238095238099</c:v>
                </c:pt>
                <c:pt idx="99">
                  <c:v>0.44196428571428575</c:v>
                </c:pt>
                <c:pt idx="100">
                  <c:v>0.47693452380952372</c:v>
                </c:pt>
                <c:pt idx="101">
                  <c:v>0.47693452380952372</c:v>
                </c:pt>
                <c:pt idx="102">
                  <c:v>0.47916666666666669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D4-4D1D-9CDC-845A493CA678}"/>
            </c:ext>
          </c:extLst>
        </c:ser>
        <c:ser>
          <c:idx val="3"/>
          <c:order val="3"/>
          <c:tx>
            <c:strRef>
              <c:f>'Balanced '!$U$1</c:f>
              <c:strCache>
                <c:ptCount val="1"/>
                <c:pt idx="0">
                  <c:v>Davy Moderate Growth 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'!$U$2:$U$106</c:f>
              <c:numCache>
                <c:formatCode>0.0%</c:formatCode>
                <c:ptCount val="105"/>
                <c:pt idx="0">
                  <c:v>0</c:v>
                </c:pt>
                <c:pt idx="1">
                  <c:v>-3.8498939076228637E-3</c:v>
                </c:pt>
                <c:pt idx="2">
                  <c:v>-6.284442981878113E-3</c:v>
                </c:pt>
                <c:pt idx="3">
                  <c:v>8.4803719354667028E-3</c:v>
                </c:pt>
                <c:pt idx="4">
                  <c:v>2.7429616811957255E-2</c:v>
                </c:pt>
                <c:pt idx="5">
                  <c:v>2.2470841167117613E-2</c:v>
                </c:pt>
                <c:pt idx="6">
                  <c:v>2.3291975111765471E-2</c:v>
                </c:pt>
                <c:pt idx="7">
                  <c:v>3.4559367672276207E-2</c:v>
                </c:pt>
                <c:pt idx="8">
                  <c:v>1.7738988578206216E-2</c:v>
                </c:pt>
                <c:pt idx="9">
                  <c:v>-4.1095687448200322E-4</c:v>
                </c:pt>
                <c:pt idx="10">
                  <c:v>1.4211153853052223E-2</c:v>
                </c:pt>
                <c:pt idx="11">
                  <c:v>2.2213505742869177E-2</c:v>
                </c:pt>
                <c:pt idx="12">
                  <c:v>1.3647355332653087E-2</c:v>
                </c:pt>
                <c:pt idx="13">
                  <c:v>2.631605624884514E-2</c:v>
                </c:pt>
                <c:pt idx="14">
                  <c:v>2.5809963247822792E-2</c:v>
                </c:pt>
                <c:pt idx="15">
                  <c:v>2.3735683767515694E-2</c:v>
                </c:pt>
                <c:pt idx="16">
                  <c:v>-9.0387118256543518E-3</c:v>
                </c:pt>
                <c:pt idx="17">
                  <c:v>-8.4437211326188703E-3</c:v>
                </c:pt>
                <c:pt idx="18">
                  <c:v>-4.4118988780955215E-2</c:v>
                </c:pt>
                <c:pt idx="19">
                  <c:v>-6.6720057268828568E-3</c:v>
                </c:pt>
                <c:pt idx="20">
                  <c:v>1.0464194115128791E-2</c:v>
                </c:pt>
                <c:pt idx="21">
                  <c:v>2.3520457776325731E-2</c:v>
                </c:pt>
                <c:pt idx="22">
                  <c:v>4.1554212385943944E-2</c:v>
                </c:pt>
                <c:pt idx="23">
                  <c:v>1.4221291309158909E-2</c:v>
                </c:pt>
                <c:pt idx="24">
                  <c:v>4.0566980122008094E-2</c:v>
                </c:pt>
                <c:pt idx="25">
                  <c:v>5.5585231442021737E-2</c:v>
                </c:pt>
                <c:pt idx="26">
                  <c:v>4.9464547366483591E-2</c:v>
                </c:pt>
                <c:pt idx="27">
                  <c:v>6.1284821186971337E-2</c:v>
                </c:pt>
                <c:pt idx="28">
                  <c:v>6.0774829164369375E-2</c:v>
                </c:pt>
                <c:pt idx="29">
                  <c:v>7.987613588246148E-2</c:v>
                </c:pt>
                <c:pt idx="30">
                  <c:v>8.7836378339219534E-2</c:v>
                </c:pt>
                <c:pt idx="31">
                  <c:v>9.092206401725518E-2</c:v>
                </c:pt>
                <c:pt idx="32">
                  <c:v>4.7635906245686518E-2</c:v>
                </c:pt>
                <c:pt idx="33">
                  <c:v>-2.9822056453153889E-2</c:v>
                </c:pt>
                <c:pt idx="34">
                  <c:v>2.6596785802570556E-2</c:v>
                </c:pt>
                <c:pt idx="35">
                  <c:v>4.2872861484138915E-2</c:v>
                </c:pt>
                <c:pt idx="36">
                  <c:v>6.0256259294292597E-2</c:v>
                </c:pt>
                <c:pt idx="37">
                  <c:v>6.8113567581351078E-2</c:v>
                </c:pt>
                <c:pt idx="38">
                  <c:v>9.0790277087867424E-2</c:v>
                </c:pt>
                <c:pt idx="39">
                  <c:v>8.4747573443919852E-2</c:v>
                </c:pt>
                <c:pt idx="40">
                  <c:v>7.2559231986325287E-2</c:v>
                </c:pt>
                <c:pt idx="41">
                  <c:v>0.13544889045542893</c:v>
                </c:pt>
                <c:pt idx="42">
                  <c:v>0.14660633060739717</c:v>
                </c:pt>
                <c:pt idx="43">
                  <c:v>0.1584967868163161</c:v>
                </c:pt>
                <c:pt idx="44">
                  <c:v>0.16886740441353629</c:v>
                </c:pt>
                <c:pt idx="45">
                  <c:v>0.20535678776767727</c:v>
                </c:pt>
                <c:pt idx="46">
                  <c:v>0.22190345554686478</c:v>
                </c:pt>
                <c:pt idx="47">
                  <c:v>0.22338664335571615</c:v>
                </c:pt>
                <c:pt idx="48">
                  <c:v>0.24945394202778726</c:v>
                </c:pt>
                <c:pt idx="49">
                  <c:v>0.26010684878736512</c:v>
                </c:pt>
                <c:pt idx="50">
                  <c:v>0.27918242196303239</c:v>
                </c:pt>
                <c:pt idx="51">
                  <c:v>0.25832889494710176</c:v>
                </c:pt>
                <c:pt idx="52">
                  <c:v>0.28750059460079086</c:v>
                </c:pt>
                <c:pt idx="53">
                  <c:v>0.29432934099517044</c:v>
                </c:pt>
                <c:pt idx="54">
                  <c:v>0.30864966745244932</c:v>
                </c:pt>
                <c:pt idx="55">
                  <c:v>0.26330560609120746</c:v>
                </c:pt>
                <c:pt idx="56">
                  <c:v>0.24347752175069171</c:v>
                </c:pt>
                <c:pt idx="57">
                  <c:v>0.26286501665272111</c:v>
                </c:pt>
                <c:pt idx="58">
                  <c:v>0.23778495024458546</c:v>
                </c:pt>
                <c:pt idx="59">
                  <c:v>0.21667486760872215</c:v>
                </c:pt>
                <c:pt idx="60">
                  <c:v>0.16628859154083858</c:v>
                </c:pt>
                <c:pt idx="61">
                  <c:v>0.22867917524776324</c:v>
                </c:pt>
                <c:pt idx="62">
                  <c:v>0.20729616110133314</c:v>
                </c:pt>
                <c:pt idx="63">
                  <c:v>0.14382944743845966</c:v>
                </c:pt>
                <c:pt idx="64">
                  <c:v>0.16458939793648153</c:v>
                </c:pt>
                <c:pt idx="65">
                  <c:v>0.18841475920032608</c:v>
                </c:pt>
                <c:pt idx="66">
                  <c:v>0.15563568478126083</c:v>
                </c:pt>
                <c:pt idx="67">
                  <c:v>0.19453310386291633</c:v>
                </c:pt>
                <c:pt idx="68">
                  <c:v>0.18690973687062945</c:v>
                </c:pt>
                <c:pt idx="69">
                  <c:v>0.19425159450487492</c:v>
                </c:pt>
                <c:pt idx="70">
                  <c:v>0.19637656126571587</c:v>
                </c:pt>
                <c:pt idx="71">
                  <c:v>0.20547531802369517</c:v>
                </c:pt>
                <c:pt idx="72">
                  <c:v>0.21271502129255676</c:v>
                </c:pt>
                <c:pt idx="73">
                  <c:v>0.23092267226462193</c:v>
                </c:pt>
                <c:pt idx="74">
                  <c:v>0.21993600925783702</c:v>
                </c:pt>
                <c:pt idx="75">
                  <c:v>0.20187106247558231</c:v>
                </c:pt>
                <c:pt idx="76">
                  <c:v>0.18109863510850591</c:v>
                </c:pt>
                <c:pt idx="77">
                  <c:v>0.22518175289092943</c:v>
                </c:pt>
                <c:pt idx="78">
                  <c:v>0.25801697322073985</c:v>
                </c:pt>
                <c:pt idx="79">
                  <c:v>0.27307421475654864</c:v>
                </c:pt>
                <c:pt idx="80">
                  <c:v>0.28972615611838337</c:v>
                </c:pt>
                <c:pt idx="81">
                  <c:v>0.31912867784957999</c:v>
                </c:pt>
                <c:pt idx="82">
                  <c:v>0.30633364863421153</c:v>
                </c:pt>
                <c:pt idx="83">
                  <c:v>0.31417146181337235</c:v>
                </c:pt>
                <c:pt idx="84">
                  <c:v>0.34347650800508123</c:v>
                </c:pt>
                <c:pt idx="85">
                  <c:v>0.34693727955906717</c:v>
                </c:pt>
                <c:pt idx="86">
                  <c:v>0.35730165872176017</c:v>
                </c:pt>
                <c:pt idx="87">
                  <c:v>0.37780505359984945</c:v>
                </c:pt>
                <c:pt idx="88">
                  <c:v>0.38068253152553888</c:v>
                </c:pt>
                <c:pt idx="89">
                  <c:v>0.42073328119041797</c:v>
                </c:pt>
                <c:pt idx="90">
                  <c:v>0.41004606304094054</c:v>
                </c:pt>
                <c:pt idx="91">
                  <c:v>0.44074695895811894</c:v>
                </c:pt>
                <c:pt idx="92">
                  <c:v>0.43750999124279732</c:v>
                </c:pt>
                <c:pt idx="93">
                  <c:v>0.38779512669090793</c:v>
                </c:pt>
                <c:pt idx="94">
                  <c:v>0.36354009324899988</c:v>
                </c:pt>
                <c:pt idx="95">
                  <c:v>0.40452270907138577</c:v>
                </c:pt>
                <c:pt idx="96">
                  <c:v>0.4102254180335988</c:v>
                </c:pt>
                <c:pt idx="97">
                  <c:v>0.43508791903759692</c:v>
                </c:pt>
                <c:pt idx="98">
                  <c:v>0.44011072675422858</c:v>
                </c:pt>
                <c:pt idx="99">
                  <c:v>0.46531266447242758</c:v>
                </c:pt>
                <c:pt idx="100">
                  <c:v>0.49813566815660998</c:v>
                </c:pt>
                <c:pt idx="101">
                  <c:v>0.49843529529024116</c:v>
                </c:pt>
                <c:pt idx="102">
                  <c:v>0.50143216588082173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D4-4D1D-9CDC-845A493CA678}"/>
            </c:ext>
          </c:extLst>
        </c:ser>
        <c:ser>
          <c:idx val="4"/>
          <c:order val="4"/>
          <c:tx>
            <c:strRef>
              <c:f>'Balanced '!$V$1</c:f>
              <c:strCache>
                <c:ptCount val="1"/>
                <c:pt idx="0">
                  <c:v>New Ireland Goodbody Dividend Income 4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'!$V$2:$V$106</c:f>
              <c:numCache>
                <c:formatCode>0.0%</c:formatCode>
                <c:ptCount val="105"/>
                <c:pt idx="0">
                  <c:v>0</c:v>
                </c:pt>
                <c:pt idx="1">
                  <c:v>-1.2745098039215658E-2</c:v>
                </c:pt>
                <c:pt idx="2">
                  <c:v>-1.1764705882352969E-2</c:v>
                </c:pt>
                <c:pt idx="3">
                  <c:v>4.9019607843137254E-3</c:v>
                </c:pt>
                <c:pt idx="4">
                  <c:v>2.5490196078431317E-2</c:v>
                </c:pt>
                <c:pt idx="5">
                  <c:v>2.4509803921568627E-2</c:v>
                </c:pt>
                <c:pt idx="6">
                  <c:v>2.6470588235294145E-2</c:v>
                </c:pt>
                <c:pt idx="7">
                  <c:v>2.5490196078431317E-2</c:v>
                </c:pt>
                <c:pt idx="8">
                  <c:v>1.5686274509803866E-2</c:v>
                </c:pt>
                <c:pt idx="9">
                  <c:v>-7.8431372549019329E-3</c:v>
                </c:pt>
                <c:pt idx="10">
                  <c:v>3.9215686274510358E-3</c:v>
                </c:pt>
                <c:pt idx="11">
                  <c:v>3.4313725490196081E-2</c:v>
                </c:pt>
                <c:pt idx="12">
                  <c:v>2.3529411764705938E-2</c:v>
                </c:pt>
                <c:pt idx="13">
                  <c:v>4.5098039215686218E-2</c:v>
                </c:pt>
                <c:pt idx="14">
                  <c:v>5.8823529411764705E-2</c:v>
                </c:pt>
                <c:pt idx="15">
                  <c:v>6.0784313725490223E-2</c:v>
                </c:pt>
                <c:pt idx="16">
                  <c:v>3.5294117647058768E-2</c:v>
                </c:pt>
                <c:pt idx="17">
                  <c:v>5.1960784313725465E-2</c:v>
                </c:pt>
                <c:pt idx="18">
                  <c:v>2.9411764705882075E-3</c:v>
                </c:pt>
                <c:pt idx="19">
                  <c:v>3.4313725490196081E-2</c:v>
                </c:pt>
                <c:pt idx="20">
                  <c:v>6.3725490196078427E-2</c:v>
                </c:pt>
                <c:pt idx="21">
                  <c:v>8.2352941176470643E-2</c:v>
                </c:pt>
                <c:pt idx="22">
                  <c:v>0.11078431372549016</c:v>
                </c:pt>
                <c:pt idx="23">
                  <c:v>9.21568627450981E-2</c:v>
                </c:pt>
                <c:pt idx="24">
                  <c:v>0.11960784313725493</c:v>
                </c:pt>
                <c:pt idx="25">
                  <c:v>0.14019607843137252</c:v>
                </c:pt>
                <c:pt idx="26">
                  <c:v>0.15098039215686279</c:v>
                </c:pt>
                <c:pt idx="27">
                  <c:v>0.15294117647058819</c:v>
                </c:pt>
                <c:pt idx="28">
                  <c:v>0.14901960784313728</c:v>
                </c:pt>
                <c:pt idx="29">
                  <c:v>0.16372549019607846</c:v>
                </c:pt>
                <c:pt idx="30">
                  <c:v>0.16960784313725488</c:v>
                </c:pt>
                <c:pt idx="31">
                  <c:v>0.17549019607843142</c:v>
                </c:pt>
                <c:pt idx="32">
                  <c:v>0.16568627450980397</c:v>
                </c:pt>
                <c:pt idx="33">
                  <c:v>0.13627450980392161</c:v>
                </c:pt>
                <c:pt idx="34">
                  <c:v>0.19607843137254902</c:v>
                </c:pt>
                <c:pt idx="35">
                  <c:v>0.2107843137254902</c:v>
                </c:pt>
                <c:pt idx="36">
                  <c:v>0.22156862745098033</c:v>
                </c:pt>
                <c:pt idx="37">
                  <c:v>0.22058823529411764</c:v>
                </c:pt>
                <c:pt idx="38">
                  <c:v>0.24215686274509807</c:v>
                </c:pt>
                <c:pt idx="39">
                  <c:v>0.24411764705882358</c:v>
                </c:pt>
                <c:pt idx="40">
                  <c:v>0.23921568627450987</c:v>
                </c:pt>
                <c:pt idx="41">
                  <c:v>0.27254901960784322</c:v>
                </c:pt>
                <c:pt idx="42">
                  <c:v>0.27352941176470597</c:v>
                </c:pt>
                <c:pt idx="43">
                  <c:v>0.25392156862745102</c:v>
                </c:pt>
                <c:pt idx="44">
                  <c:v>0.24803921568627449</c:v>
                </c:pt>
                <c:pt idx="45">
                  <c:v>0.31666666666666676</c:v>
                </c:pt>
                <c:pt idx="46">
                  <c:v>0.33529411764705869</c:v>
                </c:pt>
                <c:pt idx="47">
                  <c:v>0.33529411764705869</c:v>
                </c:pt>
                <c:pt idx="48">
                  <c:v>0.38529411764705895</c:v>
                </c:pt>
                <c:pt idx="49">
                  <c:v>0.4343137254901962</c:v>
                </c:pt>
                <c:pt idx="50">
                  <c:v>0.45980392156862748</c:v>
                </c:pt>
                <c:pt idx="51">
                  <c:v>0.41470588235294131</c:v>
                </c:pt>
                <c:pt idx="52">
                  <c:v>0.47647058823529403</c:v>
                </c:pt>
                <c:pt idx="53">
                  <c:v>0.52156862745098032</c:v>
                </c:pt>
                <c:pt idx="54">
                  <c:v>0.57549019607843122</c:v>
                </c:pt>
                <c:pt idx="55">
                  <c:v>0.48529411764705882</c:v>
                </c:pt>
                <c:pt idx="56">
                  <c:v>0.45000000000000007</c:v>
                </c:pt>
                <c:pt idx="57">
                  <c:v>0.48823529411764716</c:v>
                </c:pt>
                <c:pt idx="58">
                  <c:v>0.48333333333333345</c:v>
                </c:pt>
                <c:pt idx="59">
                  <c:v>0.43725490196078426</c:v>
                </c:pt>
                <c:pt idx="60">
                  <c:v>0.40686274509803921</c:v>
                </c:pt>
                <c:pt idx="61">
                  <c:v>0.51372549019607849</c:v>
                </c:pt>
                <c:pt idx="62">
                  <c:v>0.47450980392156866</c:v>
                </c:pt>
                <c:pt idx="63">
                  <c:v>0.42450980392156873</c:v>
                </c:pt>
                <c:pt idx="64">
                  <c:v>0.45588235294117646</c:v>
                </c:pt>
                <c:pt idx="65">
                  <c:v>0.48333333333333345</c:v>
                </c:pt>
                <c:pt idx="66">
                  <c:v>0.39803921568627443</c:v>
                </c:pt>
                <c:pt idx="67">
                  <c:v>0.42745098039215679</c:v>
                </c:pt>
                <c:pt idx="68">
                  <c:v>0.41960784313725502</c:v>
                </c:pt>
                <c:pt idx="69">
                  <c:v>0.43627450980392157</c:v>
                </c:pt>
                <c:pt idx="70">
                  <c:v>0.44117647058823528</c:v>
                </c:pt>
                <c:pt idx="71">
                  <c:v>0.44215686274509797</c:v>
                </c:pt>
                <c:pt idx="72">
                  <c:v>0.46666666666666662</c:v>
                </c:pt>
                <c:pt idx="73">
                  <c:v>0.46960784313725495</c:v>
                </c:pt>
                <c:pt idx="74">
                  <c:v>0.45980392156862748</c:v>
                </c:pt>
                <c:pt idx="75">
                  <c:v>0.43039215686274518</c:v>
                </c:pt>
                <c:pt idx="76">
                  <c:v>0.42549019607843142</c:v>
                </c:pt>
                <c:pt idx="77">
                  <c:v>0.49411764705882361</c:v>
                </c:pt>
                <c:pt idx="78">
                  <c:v>0.54019607843137252</c:v>
                </c:pt>
                <c:pt idx="79">
                  <c:v>0.5676470588235295</c:v>
                </c:pt>
                <c:pt idx="80">
                  <c:v>0.60588235294117654</c:v>
                </c:pt>
                <c:pt idx="81">
                  <c:v>0.62745098039215685</c:v>
                </c:pt>
                <c:pt idx="82">
                  <c:v>0.59117647058823541</c:v>
                </c:pt>
                <c:pt idx="83">
                  <c:v>0.61764705882352944</c:v>
                </c:pt>
                <c:pt idx="84">
                  <c:v>0.63823529411764701</c:v>
                </c:pt>
                <c:pt idx="85">
                  <c:v>0.64607843137254906</c:v>
                </c:pt>
                <c:pt idx="86">
                  <c:v>0.65490196078431384</c:v>
                </c:pt>
                <c:pt idx="87">
                  <c:v>0.66470588235294126</c:v>
                </c:pt>
                <c:pt idx="88">
                  <c:v>0.64901960784313717</c:v>
                </c:pt>
                <c:pt idx="89">
                  <c:v>0.74215686274509796</c:v>
                </c:pt>
                <c:pt idx="90">
                  <c:v>0.71960784313725501</c:v>
                </c:pt>
                <c:pt idx="91">
                  <c:v>0.76372549019607849</c:v>
                </c:pt>
                <c:pt idx="92">
                  <c:v>0.75294117647058834</c:v>
                </c:pt>
                <c:pt idx="93">
                  <c:v>0.65000000000000013</c:v>
                </c:pt>
                <c:pt idx="94">
                  <c:v>0.62352941176470578</c:v>
                </c:pt>
                <c:pt idx="95">
                  <c:v>0.6823529411764705</c:v>
                </c:pt>
                <c:pt idx="96">
                  <c:v>0.668627450980392</c:v>
                </c:pt>
                <c:pt idx="97">
                  <c:v>0.70000000000000007</c:v>
                </c:pt>
                <c:pt idx="98">
                  <c:v>0.69607843137254899</c:v>
                </c:pt>
                <c:pt idx="99">
                  <c:v>0.70980392156862748</c:v>
                </c:pt>
                <c:pt idx="100">
                  <c:v>0.73039215686274506</c:v>
                </c:pt>
                <c:pt idx="101">
                  <c:v>0.72352941176470598</c:v>
                </c:pt>
                <c:pt idx="102">
                  <c:v>0.70392156862745114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D4-4D1D-9CDC-845A493CA678}"/>
            </c:ext>
          </c:extLst>
        </c:ser>
        <c:ser>
          <c:idx val="5"/>
          <c:order val="5"/>
          <c:tx>
            <c:strRef>
              <c:f>'Balanced '!$W$1</c:f>
              <c:strCache>
                <c:ptCount val="1"/>
                <c:pt idx="0">
                  <c:v>Aviva Cantor Fitzgerald Multi Asset 50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'Balanced '!$Q$2:$Q$106</c:f>
              <c:numCache>
                <c:formatCode>m/d/yyyy</c:formatCode>
                <c:ptCount val="105"/>
                <c:pt idx="0">
                  <c:v>42917</c:v>
                </c:pt>
                <c:pt idx="1">
                  <c:v>42948</c:v>
                </c:pt>
                <c:pt idx="2">
                  <c:v>42979</c:v>
                </c:pt>
                <c:pt idx="3">
                  <c:v>43009</c:v>
                </c:pt>
                <c:pt idx="4">
                  <c:v>43040</c:v>
                </c:pt>
                <c:pt idx="5">
                  <c:v>43070</c:v>
                </c:pt>
                <c:pt idx="6">
                  <c:v>43101</c:v>
                </c:pt>
                <c:pt idx="7">
                  <c:v>43132</c:v>
                </c:pt>
                <c:pt idx="8">
                  <c:v>43160</c:v>
                </c:pt>
                <c:pt idx="9">
                  <c:v>43191</c:v>
                </c:pt>
                <c:pt idx="10">
                  <c:v>43221</c:v>
                </c:pt>
                <c:pt idx="11">
                  <c:v>43252</c:v>
                </c:pt>
                <c:pt idx="12">
                  <c:v>43282</c:v>
                </c:pt>
                <c:pt idx="13">
                  <c:v>43313</c:v>
                </c:pt>
                <c:pt idx="14">
                  <c:v>43344</c:v>
                </c:pt>
                <c:pt idx="15">
                  <c:v>43374</c:v>
                </c:pt>
                <c:pt idx="16">
                  <c:v>43405</c:v>
                </c:pt>
                <c:pt idx="17">
                  <c:v>43435</c:v>
                </c:pt>
                <c:pt idx="18">
                  <c:v>43466</c:v>
                </c:pt>
                <c:pt idx="19">
                  <c:v>43497</c:v>
                </c:pt>
                <c:pt idx="20">
                  <c:v>43525</c:v>
                </c:pt>
                <c:pt idx="21">
                  <c:v>43556</c:v>
                </c:pt>
                <c:pt idx="22">
                  <c:v>43586</c:v>
                </c:pt>
                <c:pt idx="23">
                  <c:v>43617</c:v>
                </c:pt>
                <c:pt idx="24">
                  <c:v>43647</c:v>
                </c:pt>
                <c:pt idx="25">
                  <c:v>43678</c:v>
                </c:pt>
                <c:pt idx="26">
                  <c:v>43709</c:v>
                </c:pt>
                <c:pt idx="27">
                  <c:v>43739</c:v>
                </c:pt>
                <c:pt idx="28">
                  <c:v>43770</c:v>
                </c:pt>
                <c:pt idx="29">
                  <c:v>43800</c:v>
                </c:pt>
                <c:pt idx="30">
                  <c:v>43831</c:v>
                </c:pt>
                <c:pt idx="31">
                  <c:v>43862</c:v>
                </c:pt>
                <c:pt idx="32">
                  <c:v>43891</c:v>
                </c:pt>
                <c:pt idx="33">
                  <c:v>43922</c:v>
                </c:pt>
                <c:pt idx="34">
                  <c:v>43952</c:v>
                </c:pt>
                <c:pt idx="35">
                  <c:v>43983</c:v>
                </c:pt>
                <c:pt idx="36">
                  <c:v>44013</c:v>
                </c:pt>
                <c:pt idx="37">
                  <c:v>44044</c:v>
                </c:pt>
                <c:pt idx="38">
                  <c:v>44075</c:v>
                </c:pt>
                <c:pt idx="39">
                  <c:v>44105</c:v>
                </c:pt>
                <c:pt idx="40">
                  <c:v>44136</c:v>
                </c:pt>
                <c:pt idx="41">
                  <c:v>44166</c:v>
                </c:pt>
                <c:pt idx="42">
                  <c:v>44197</c:v>
                </c:pt>
                <c:pt idx="43">
                  <c:v>44228</c:v>
                </c:pt>
                <c:pt idx="44">
                  <c:v>44256</c:v>
                </c:pt>
                <c:pt idx="45">
                  <c:v>44287</c:v>
                </c:pt>
                <c:pt idx="46">
                  <c:v>44317</c:v>
                </c:pt>
                <c:pt idx="47">
                  <c:v>44348</c:v>
                </c:pt>
                <c:pt idx="48">
                  <c:v>44378</c:v>
                </c:pt>
                <c:pt idx="49">
                  <c:v>44409</c:v>
                </c:pt>
                <c:pt idx="50">
                  <c:v>44440</c:v>
                </c:pt>
                <c:pt idx="51">
                  <c:v>44470</c:v>
                </c:pt>
                <c:pt idx="52">
                  <c:v>44501</c:v>
                </c:pt>
                <c:pt idx="53">
                  <c:v>44531</c:v>
                </c:pt>
                <c:pt idx="54">
                  <c:v>44562</c:v>
                </c:pt>
                <c:pt idx="55">
                  <c:v>44593</c:v>
                </c:pt>
                <c:pt idx="56">
                  <c:v>44621</c:v>
                </c:pt>
                <c:pt idx="57">
                  <c:v>44652</c:v>
                </c:pt>
                <c:pt idx="58">
                  <c:v>44682</c:v>
                </c:pt>
                <c:pt idx="59">
                  <c:v>44713</c:v>
                </c:pt>
                <c:pt idx="60">
                  <c:v>44743</c:v>
                </c:pt>
                <c:pt idx="61">
                  <c:v>44774</c:v>
                </c:pt>
                <c:pt idx="62">
                  <c:v>44805</c:v>
                </c:pt>
                <c:pt idx="63">
                  <c:v>44835</c:v>
                </c:pt>
                <c:pt idx="64">
                  <c:v>44866</c:v>
                </c:pt>
                <c:pt idx="65">
                  <c:v>44896</c:v>
                </c:pt>
                <c:pt idx="66">
                  <c:v>44927</c:v>
                </c:pt>
                <c:pt idx="67">
                  <c:v>44958</c:v>
                </c:pt>
                <c:pt idx="68">
                  <c:v>44986</c:v>
                </c:pt>
                <c:pt idx="69">
                  <c:v>45017</c:v>
                </c:pt>
                <c:pt idx="70">
                  <c:v>45047</c:v>
                </c:pt>
                <c:pt idx="71">
                  <c:v>45078</c:v>
                </c:pt>
                <c:pt idx="72">
                  <c:v>45108</c:v>
                </c:pt>
                <c:pt idx="73">
                  <c:v>45139</c:v>
                </c:pt>
                <c:pt idx="74">
                  <c:v>45170</c:v>
                </c:pt>
                <c:pt idx="75">
                  <c:v>45200</c:v>
                </c:pt>
                <c:pt idx="76">
                  <c:v>45231</c:v>
                </c:pt>
                <c:pt idx="77">
                  <c:v>45261</c:v>
                </c:pt>
                <c:pt idx="78">
                  <c:v>45292</c:v>
                </c:pt>
                <c:pt idx="79">
                  <c:v>45323</c:v>
                </c:pt>
                <c:pt idx="80">
                  <c:v>45352</c:v>
                </c:pt>
                <c:pt idx="81">
                  <c:v>45383</c:v>
                </c:pt>
                <c:pt idx="82">
                  <c:v>45413</c:v>
                </c:pt>
                <c:pt idx="83">
                  <c:v>45444</c:v>
                </c:pt>
                <c:pt idx="84">
                  <c:v>45474</c:v>
                </c:pt>
                <c:pt idx="85">
                  <c:v>45505</c:v>
                </c:pt>
                <c:pt idx="86">
                  <c:v>45536</c:v>
                </c:pt>
                <c:pt idx="87">
                  <c:v>45566</c:v>
                </c:pt>
                <c:pt idx="88">
                  <c:v>45597</c:v>
                </c:pt>
                <c:pt idx="89">
                  <c:v>45627</c:v>
                </c:pt>
                <c:pt idx="90">
                  <c:v>45658</c:v>
                </c:pt>
                <c:pt idx="91">
                  <c:v>45689</c:v>
                </c:pt>
                <c:pt idx="92">
                  <c:v>45717</c:v>
                </c:pt>
                <c:pt idx="93">
                  <c:v>45748</c:v>
                </c:pt>
                <c:pt idx="94">
                  <c:v>45778</c:v>
                </c:pt>
                <c:pt idx="95">
                  <c:v>45809</c:v>
                </c:pt>
                <c:pt idx="96">
                  <c:v>45839</c:v>
                </c:pt>
                <c:pt idx="97">
                  <c:v>45870</c:v>
                </c:pt>
                <c:pt idx="98">
                  <c:v>45901</c:v>
                </c:pt>
                <c:pt idx="99">
                  <c:v>45931</c:v>
                </c:pt>
                <c:pt idx="100">
                  <c:v>45962</c:v>
                </c:pt>
                <c:pt idx="101">
                  <c:v>45992</c:v>
                </c:pt>
                <c:pt idx="102">
                  <c:v>46023</c:v>
                </c:pt>
              </c:numCache>
            </c:numRef>
          </c:cat>
          <c:val>
            <c:numRef>
              <c:f>'Balanced '!$W$2:$W$106</c:f>
              <c:numCache>
                <c:formatCode>0.0%</c:formatCode>
                <c:ptCount val="105"/>
                <c:pt idx="0">
                  <c:v>0</c:v>
                </c:pt>
                <c:pt idx="1">
                  <c:v>-1.1992341025899403E-2</c:v>
                </c:pt>
                <c:pt idx="2">
                  <c:v>-1.7131915751284893E-2</c:v>
                </c:pt>
                <c:pt idx="3">
                  <c:v>5.4419026504082344E-3</c:v>
                </c:pt>
                <c:pt idx="4">
                  <c:v>3.0333568477275041E-2</c:v>
                </c:pt>
                <c:pt idx="5">
                  <c:v>2.0759850851557012E-2</c:v>
                </c:pt>
                <c:pt idx="6">
                  <c:v>2.4992441801874501E-2</c:v>
                </c:pt>
                <c:pt idx="7">
                  <c:v>2.2976922301723338E-2</c:v>
                </c:pt>
                <c:pt idx="8">
                  <c:v>1.2899324800967518E-2</c:v>
                </c:pt>
                <c:pt idx="9">
                  <c:v>-5.9457825254459109E-3</c:v>
                </c:pt>
                <c:pt idx="10">
                  <c:v>1.8139675501360475E-2</c:v>
                </c:pt>
                <c:pt idx="11">
                  <c:v>3.2752191877456413E-2</c:v>
                </c:pt>
                <c:pt idx="12">
                  <c:v>1.9348987201451222E-2</c:v>
                </c:pt>
                <c:pt idx="13">
                  <c:v>3.1542880177365784E-2</c:v>
                </c:pt>
                <c:pt idx="14">
                  <c:v>2.479088985185934E-2</c:v>
                </c:pt>
                <c:pt idx="15">
                  <c:v>3.1845208102388417E-2</c:v>
                </c:pt>
                <c:pt idx="16">
                  <c:v>-1.3907084551042986E-2</c:v>
                </c:pt>
                <c:pt idx="17">
                  <c:v>-2.0255970976519107E-2</c:v>
                </c:pt>
                <c:pt idx="18">
                  <c:v>-6.3287312304746504E-2</c:v>
                </c:pt>
                <c:pt idx="19">
                  <c:v>-1.7232691726292361E-2</c:v>
                </c:pt>
                <c:pt idx="20">
                  <c:v>-8.8783633981655936E-4</c:v>
                </c:pt>
                <c:pt idx="21">
                  <c:v>1.644966240048382E-2</c:v>
                </c:pt>
                <c:pt idx="22">
                  <c:v>3.9051698075178852E-2</c:v>
                </c:pt>
                <c:pt idx="23">
                  <c:v>2.4722362188854218E-2</c:v>
                </c:pt>
                <c:pt idx="24">
                  <c:v>4.5840975511438134E-2</c:v>
                </c:pt>
                <c:pt idx="25">
                  <c:v>5.6491988309986918E-2</c:v>
                </c:pt>
                <c:pt idx="26">
                  <c:v>6.3361886526252173E-2</c:v>
                </c:pt>
                <c:pt idx="27">
                  <c:v>6.8688904565151754E-2</c:v>
                </c:pt>
                <c:pt idx="28">
                  <c:v>6.0172326917262986E-2</c:v>
                </c:pt>
                <c:pt idx="29">
                  <c:v>7.0021162954751567E-2</c:v>
                </c:pt>
                <c:pt idx="30">
                  <c:v>6.9702710873727647E-2</c:v>
                </c:pt>
                <c:pt idx="31">
                  <c:v>9.1441096442608172E-2</c:v>
                </c:pt>
                <c:pt idx="32">
                  <c:v>6.9711780711478336E-2</c:v>
                </c:pt>
                <c:pt idx="33">
                  <c:v>-8.7050287211527973E-3</c:v>
                </c:pt>
                <c:pt idx="34">
                  <c:v>6.3787161140784088E-2</c:v>
                </c:pt>
                <c:pt idx="35">
                  <c:v>9.9384258792703961E-2</c:v>
                </c:pt>
                <c:pt idx="36">
                  <c:v>0.11461453189559606</c:v>
                </c:pt>
                <c:pt idx="37">
                  <c:v>0.13561120628842085</c:v>
                </c:pt>
                <c:pt idx="38">
                  <c:v>0.15621082333971587</c:v>
                </c:pt>
                <c:pt idx="39">
                  <c:v>0.15178978131613433</c:v>
                </c:pt>
                <c:pt idx="40">
                  <c:v>0.14070341630555289</c:v>
                </c:pt>
                <c:pt idx="41">
                  <c:v>0.2136450670160234</c:v>
                </c:pt>
                <c:pt idx="42">
                  <c:v>0.23702509321777693</c:v>
                </c:pt>
                <c:pt idx="43">
                  <c:v>0.23359871006751987</c:v>
                </c:pt>
                <c:pt idx="44">
                  <c:v>0.26927340522019555</c:v>
                </c:pt>
                <c:pt idx="45">
                  <c:v>0.29597903859719848</c:v>
                </c:pt>
                <c:pt idx="46">
                  <c:v>0.3106923309483019</c:v>
                </c:pt>
                <c:pt idx="47">
                  <c:v>0.303839564647788</c:v>
                </c:pt>
                <c:pt idx="48">
                  <c:v>0.35100272095132518</c:v>
                </c:pt>
                <c:pt idx="49">
                  <c:v>0.36531290940239847</c:v>
                </c:pt>
                <c:pt idx="50">
                  <c:v>0.38063085760354737</c:v>
                </c:pt>
                <c:pt idx="51">
                  <c:v>0.35271591252645373</c:v>
                </c:pt>
                <c:pt idx="52">
                  <c:v>0.40522019550539168</c:v>
                </c:pt>
                <c:pt idx="53">
                  <c:v>0.41832107225637422</c:v>
                </c:pt>
                <c:pt idx="54">
                  <c:v>0.42839866975713004</c:v>
                </c:pt>
                <c:pt idx="55">
                  <c:v>0.34505693842587937</c:v>
                </c:pt>
                <c:pt idx="56">
                  <c:v>0.30756827572306766</c:v>
                </c:pt>
                <c:pt idx="57">
                  <c:v>0.33588632470019142</c:v>
                </c:pt>
                <c:pt idx="58">
                  <c:v>0.23793207699284505</c:v>
                </c:pt>
                <c:pt idx="59">
                  <c:v>0.21293963519097045</c:v>
                </c:pt>
                <c:pt idx="60">
                  <c:v>0.13564446236017347</c:v>
                </c:pt>
                <c:pt idx="61">
                  <c:v>0.23138163861735378</c:v>
                </c:pt>
                <c:pt idx="62">
                  <c:v>0.18875340118915646</c:v>
                </c:pt>
                <c:pt idx="63">
                  <c:v>0.11397762773354847</c:v>
                </c:pt>
                <c:pt idx="64">
                  <c:v>0.14118714098558918</c:v>
                </c:pt>
                <c:pt idx="65">
                  <c:v>0.19802479088985186</c:v>
                </c:pt>
                <c:pt idx="66">
                  <c:v>0.13574523833518096</c:v>
                </c:pt>
                <c:pt idx="67">
                  <c:v>0.21938929759145426</c:v>
                </c:pt>
                <c:pt idx="68">
                  <c:v>0.21263730726594782</c:v>
                </c:pt>
                <c:pt idx="69">
                  <c:v>0.23924216466794326</c:v>
                </c:pt>
                <c:pt idx="70">
                  <c:v>0.23410258994255767</c:v>
                </c:pt>
                <c:pt idx="71">
                  <c:v>0.24649803486848751</c:v>
                </c:pt>
                <c:pt idx="72">
                  <c:v>0.25697873626927342</c:v>
                </c:pt>
                <c:pt idx="73">
                  <c:v>0.25395545701904665</c:v>
                </c:pt>
                <c:pt idx="74">
                  <c:v>0.25335080116900144</c:v>
                </c:pt>
                <c:pt idx="75">
                  <c:v>0.24649803486848751</c:v>
                </c:pt>
                <c:pt idx="76">
                  <c:v>0.22936611911720262</c:v>
                </c:pt>
                <c:pt idx="77">
                  <c:v>0.2972891262722967</c:v>
                </c:pt>
                <c:pt idx="78">
                  <c:v>0.34747556182606065</c:v>
                </c:pt>
                <c:pt idx="79">
                  <c:v>0.3717625718028823</c:v>
                </c:pt>
                <c:pt idx="80">
                  <c:v>0.40854580268064106</c:v>
                </c:pt>
                <c:pt idx="81">
                  <c:v>0.44825153683361885</c:v>
                </c:pt>
                <c:pt idx="82">
                  <c:v>0.41892572810641948</c:v>
                </c:pt>
                <c:pt idx="83">
                  <c:v>0.45893379018442015</c:v>
                </c:pt>
                <c:pt idx="84">
                  <c:v>0.48634485538647604</c:v>
                </c:pt>
                <c:pt idx="85">
                  <c:v>0.50781013806308584</c:v>
                </c:pt>
                <c:pt idx="86">
                  <c:v>0.50871712183815376</c:v>
                </c:pt>
                <c:pt idx="87">
                  <c:v>0.53653129094023999</c:v>
                </c:pt>
                <c:pt idx="88">
                  <c:v>0.53512042729013409</c:v>
                </c:pt>
                <c:pt idx="89">
                  <c:v>0.59165574926937436</c:v>
                </c:pt>
                <c:pt idx="90">
                  <c:v>0.58439987906883006</c:v>
                </c:pt>
                <c:pt idx="91">
                  <c:v>0.61987302227149066</c:v>
                </c:pt>
                <c:pt idx="92">
                  <c:v>0.5952836843696464</c:v>
                </c:pt>
                <c:pt idx="93">
                  <c:v>0.50307366723773062</c:v>
                </c:pt>
                <c:pt idx="94">
                  <c:v>0.49874030031240563</c:v>
                </c:pt>
                <c:pt idx="95">
                  <c:v>0.59558601229466901</c:v>
                </c:pt>
                <c:pt idx="96">
                  <c:v>0.64869495112365216</c:v>
                </c:pt>
                <c:pt idx="97">
                  <c:v>0.68648594175148647</c:v>
                </c:pt>
                <c:pt idx="98">
                  <c:v>0.66975712990023195</c:v>
                </c:pt>
                <c:pt idx="99">
                  <c:v>0.70301320165272618</c:v>
                </c:pt>
                <c:pt idx="100">
                  <c:v>0.74967247808122561</c:v>
                </c:pt>
                <c:pt idx="101">
                  <c:v>0.73778091303033377</c:v>
                </c:pt>
                <c:pt idx="102">
                  <c:v>0.72941650710470618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D4-4D1D-9CDC-845A493C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5962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4.1147686308456062E-2"/>
          <c:y val="2.2544949072532152E-2"/>
          <c:w val="0.8337261297912365"/>
          <c:h val="0.12000072572237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'Balanced '!$BB$1</c:f>
              <c:strCache>
                <c:ptCount val="1"/>
                <c:pt idx="0">
                  <c:v>Zurich Life Prisma 4</c:v>
                </c:pt>
              </c:strCache>
            </c:strRef>
          </c:tx>
          <c:spPr>
            <a:solidFill>
              <a:srgbClr val="4555A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'!$BB$2:$BB$8</c15:sqref>
                  </c15:fullRef>
                </c:ext>
              </c:extLst>
              <c:f>'Balanced '!$BB$2:$BB$8</c:f>
              <c:numCache>
                <c:formatCode>0.0%</c:formatCode>
                <c:ptCount val="7"/>
                <c:pt idx="0">
                  <c:v>-4.6107331821617595E-2</c:v>
                </c:pt>
                <c:pt idx="1">
                  <c:v>0.17749603803486522</c:v>
                </c:pt>
                <c:pt idx="2">
                  <c:v>6.9313593539703983E-2</c:v>
                </c:pt>
                <c:pt idx="3">
                  <c:v>0.1680302076777847</c:v>
                </c:pt>
                <c:pt idx="4">
                  <c:v>-0.13308189655172409</c:v>
                </c:pt>
                <c:pt idx="5">
                  <c:v>0.13486637663144804</c:v>
                </c:pt>
                <c:pt idx="6">
                  <c:v>0.14676889375684563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B-4856-A4CE-498CDD24D121}"/>
            </c:ext>
          </c:extLst>
        </c:ser>
        <c:ser>
          <c:idx val="1"/>
          <c:order val="1"/>
          <c:tx>
            <c:strRef>
              <c:f>'Balanced '!$BC$1</c:f>
              <c:strCache>
                <c:ptCount val="1"/>
                <c:pt idx="0">
                  <c:v>Aviva Fixed 60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'!$BC$2:$BC$9</c15:sqref>
                  </c15:fullRef>
                </c:ext>
              </c:extLst>
              <c:f>'Balanced '!$BC$2:$BC$8</c:f>
              <c:numCache>
                <c:formatCode>0.0%</c:formatCode>
                <c:ptCount val="7"/>
                <c:pt idx="0">
                  <c:v>-2.6761273229128149E-2</c:v>
                </c:pt>
                <c:pt idx="1">
                  <c:v>0.19613484916645438</c:v>
                </c:pt>
                <c:pt idx="2">
                  <c:v>6.6246457889073532E-2</c:v>
                </c:pt>
                <c:pt idx="3">
                  <c:v>0.16777897586888116</c:v>
                </c:pt>
                <c:pt idx="4">
                  <c:v>-0.12486566585937395</c:v>
                </c:pt>
                <c:pt idx="5">
                  <c:v>0.13372241529309969</c:v>
                </c:pt>
                <c:pt idx="6">
                  <c:v>0.15684984054504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B-4856-A4CE-498CDD24D121}"/>
            </c:ext>
          </c:extLst>
        </c:ser>
        <c:ser>
          <c:idx val="2"/>
          <c:order val="2"/>
          <c:tx>
            <c:strRef>
              <c:f>'Balanced '!$BD$1</c:f>
              <c:strCache>
                <c:ptCount val="1"/>
                <c:pt idx="0">
                  <c:v>Irish Life Multi Asset Portfolio 4</c:v>
                </c:pt>
              </c:strCache>
            </c:strRef>
          </c:tx>
          <c:spPr>
            <a:solidFill>
              <a:srgbClr val="A520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'!$BD$2:$BD$9</c15:sqref>
                  </c15:fullRef>
                </c:ext>
              </c:extLst>
              <c:f>'Balanced '!$BD$2:$BD$8</c:f>
              <c:numCache>
                <c:formatCode>0.0%</c:formatCode>
                <c:ptCount val="7"/>
                <c:pt idx="0">
                  <c:v>-4.8621190130624214E-2</c:v>
                </c:pt>
                <c:pt idx="1">
                  <c:v>0.1174675819984745</c:v>
                </c:pt>
                <c:pt idx="2">
                  <c:v>-6.8259385665529011E-3</c:v>
                </c:pt>
                <c:pt idx="3">
                  <c:v>0.14570446735395182</c:v>
                </c:pt>
                <c:pt idx="4">
                  <c:v>-0.10377924415116967</c:v>
                </c:pt>
                <c:pt idx="5">
                  <c:v>9.9732262382864825E-2</c:v>
                </c:pt>
                <c:pt idx="6">
                  <c:v>0.13877054169202666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B-4856-A4CE-498CDD24D121}"/>
            </c:ext>
          </c:extLst>
        </c:ser>
        <c:ser>
          <c:idx val="3"/>
          <c:order val="3"/>
          <c:tx>
            <c:strRef>
              <c:f>'Balanced '!$BE$1</c:f>
              <c:strCache>
                <c:ptCount val="1"/>
                <c:pt idx="0">
                  <c:v>Davy Moderate Growth </c:v>
                </c:pt>
              </c:strCache>
            </c:strRef>
          </c:tx>
          <c:spPr>
            <a:solidFill>
              <a:srgbClr val="F0502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'!$BE$2:$BE$9</c15:sqref>
                  </c15:fullRef>
                </c:ext>
              </c:extLst>
              <c:f>'Balanced '!$BE$2:$BE$8</c:f>
              <c:numCache>
                <c:formatCode>0.0%</c:formatCode>
                <c:ptCount val="7"/>
                <c:pt idx="0">
                  <c:v>-6.5876568498798166E-2</c:v>
                </c:pt>
                <c:pt idx="1">
                  <c:v>0.13804580860110477</c:v>
                </c:pt>
                <c:pt idx="2">
                  <c:v>5.4024624877778649E-2</c:v>
                </c:pt>
                <c:pt idx="3">
                  <c:v>0.14132429982242659</c:v>
                </c:pt>
                <c:pt idx="4">
                  <c:v>-0.11692509193011227</c:v>
                </c:pt>
                <c:pt idx="5">
                  <c:v>8.8593048646518568E-2</c:v>
                </c:pt>
                <c:pt idx="6">
                  <c:v>0.12084820241413759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4B-4856-A4CE-498CDD24D121}"/>
            </c:ext>
          </c:extLst>
        </c:ser>
        <c:ser>
          <c:idx val="4"/>
          <c:order val="4"/>
          <c:tx>
            <c:strRef>
              <c:f>'Balanced '!$BF$1</c:f>
              <c:strCache>
                <c:ptCount val="1"/>
                <c:pt idx="0">
                  <c:v>New Ireland Goodbody Dividend Income 4 Gross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'!$BF$2:$BF$9</c15:sqref>
                  </c15:fullRef>
                </c:ext>
              </c:extLst>
              <c:f>'Balanced '!$BF$2:$BF$8</c:f>
              <c:numCache>
                <c:formatCode>0.0%</c:formatCode>
                <c:ptCount val="7"/>
                <c:pt idx="0">
                  <c:v>-2.2922636103151917E-2</c:v>
                </c:pt>
                <c:pt idx="1">
                  <c:v>0.16617790811339198</c:v>
                </c:pt>
                <c:pt idx="2">
                  <c:v>8.8851634534786325E-2</c:v>
                </c:pt>
                <c:pt idx="3">
                  <c:v>0.237105465742879</c:v>
                </c:pt>
                <c:pt idx="4">
                  <c:v>-0.11263223397635343</c:v>
                </c:pt>
                <c:pt idx="5">
                  <c:v>0.10168302945301542</c:v>
                </c:pt>
                <c:pt idx="6">
                  <c:v>0.11648631444939536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4B-4856-A4CE-498CDD24D121}"/>
            </c:ext>
          </c:extLst>
        </c:ser>
        <c:ser>
          <c:idx val="5"/>
          <c:order val="5"/>
          <c:tx>
            <c:strRef>
              <c:f>'Balanced '!$BG$1</c:f>
              <c:strCache>
                <c:ptCount val="1"/>
                <c:pt idx="0">
                  <c:v>Aviva Cantor Fitzgerald Multi Asset 50 Fund Series 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nstantia" panose="0203060205030603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'Balanced '!$BA$2:$BA$8</c15:sqref>
                  </c15:fullRef>
                </c:ext>
              </c:extLst>
              <c:f>'Balanced '!$BA$2:$BA$8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'Balanced '!$BG$2:$BG$8</c15:sqref>
                  </c15:fullRef>
                </c:ext>
              </c:extLst>
              <c:f>'Balanced '!$BG$2:$BG$8</c:f>
              <c:numCache>
                <c:formatCode>0.0%</c:formatCode>
                <c:ptCount val="7"/>
                <c:pt idx="0">
                  <c:v>-8.6127224461704871E-2</c:v>
                </c:pt>
                <c:pt idx="1">
                  <c:v>0.14197525551371695</c:v>
                </c:pt>
                <c:pt idx="2">
                  <c:v>0.15641951791201991</c:v>
                </c:pt>
                <c:pt idx="3">
                  <c:v>0.15470468431771903</c:v>
                </c:pt>
                <c:pt idx="4">
                  <c:v>-0.20488217863694091</c:v>
                </c:pt>
                <c:pt idx="5">
                  <c:v>0.18642413487133977</c:v>
                </c:pt>
                <c:pt idx="6">
                  <c:v>0.17582828509460785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4B-4856-A4CE-498CDD24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664224"/>
        <c:axId val="1358674784"/>
      </c:barChart>
      <c:catAx>
        <c:axId val="13586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serat"/>
                <a:ea typeface="+mn-ea"/>
                <a:cs typeface="+mn-cs"/>
              </a:defRPr>
            </a:pPr>
            <a:endParaRPr lang="en-US"/>
          </a:p>
        </c:txPr>
        <c:crossAx val="1358674784"/>
        <c:crosses val="autoZero"/>
        <c:auto val="1"/>
        <c:lblAlgn val="ctr"/>
        <c:lblOffset val="100"/>
        <c:noMultiLvlLbl val="0"/>
      </c:catAx>
      <c:valAx>
        <c:axId val="1358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6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78739799976826E-2"/>
          <c:y val="0.1796722795198889"/>
          <c:w val="0.90401230376236996"/>
          <c:h val="0.66918181648141384"/>
        </c:manualLayout>
      </c:layout>
      <c:lineChart>
        <c:grouping val="standard"/>
        <c:varyColors val="0"/>
        <c:ser>
          <c:idx val="0"/>
          <c:order val="0"/>
          <c:tx>
            <c:strRef>
              <c:f>'Balanced Rolling'!$Q$1</c:f>
              <c:strCache>
                <c:ptCount val="1"/>
                <c:pt idx="0">
                  <c:v>Zurich Life Prisma 4</c:v>
                </c:pt>
              </c:strCache>
            </c:strRef>
          </c:tx>
          <c:spPr>
            <a:ln w="50800" cap="rnd">
              <a:solidFill>
                <a:srgbClr val="4555A5"/>
              </a:solidFill>
              <a:round/>
            </a:ln>
            <a:effectLst>
              <a:softEdge rad="0"/>
            </a:effectLst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Rolling'!$Q$2:$Q$81</c:f>
              <c:numCache>
                <c:formatCode>0.0%</c:formatCode>
                <c:ptCount val="80"/>
                <c:pt idx="0">
                  <c:v>0.10229976209357658</c:v>
                </c:pt>
                <c:pt idx="1">
                  <c:v>0.11974623314829497</c:v>
                </c:pt>
                <c:pt idx="2">
                  <c:v>0.11914217633042096</c:v>
                </c:pt>
                <c:pt idx="3">
                  <c:v>0.12021857923497273</c:v>
                </c:pt>
                <c:pt idx="4">
                  <c:v>9.2775665399239454E-2</c:v>
                </c:pt>
                <c:pt idx="5">
                  <c:v>0.1212814645308925</c:v>
                </c:pt>
                <c:pt idx="6">
                  <c:v>0.12320483749055164</c:v>
                </c:pt>
                <c:pt idx="7">
                  <c:v>0.11945905334335091</c:v>
                </c:pt>
                <c:pt idx="8">
                  <c:v>6.8627450980392121E-2</c:v>
                </c:pt>
                <c:pt idx="9">
                  <c:v>-1.0878010878010812E-2</c:v>
                </c:pt>
                <c:pt idx="10">
                  <c:v>4.1761579347000762E-2</c:v>
                </c:pt>
                <c:pt idx="11">
                  <c:v>5.0333086602516744E-2</c:v>
                </c:pt>
                <c:pt idx="12">
                  <c:v>8.4517576664173616E-2</c:v>
                </c:pt>
                <c:pt idx="13">
                  <c:v>7.7605321507760519E-2</c:v>
                </c:pt>
                <c:pt idx="14">
                  <c:v>0.11405445180279616</c:v>
                </c:pt>
                <c:pt idx="15">
                  <c:v>9.8901098901098897E-2</c:v>
                </c:pt>
                <c:pt idx="16">
                  <c:v>0.11640211640211622</c:v>
                </c:pt>
                <c:pt idx="17">
                  <c:v>0.17757712565838971</c:v>
                </c:pt>
                <c:pt idx="18">
                  <c:v>0.25911251980982569</c:v>
                </c:pt>
                <c:pt idx="19">
                  <c:v>0.18462697814619444</c:v>
                </c:pt>
                <c:pt idx="20">
                  <c:v>0.1814159292035398</c:v>
                </c:pt>
                <c:pt idx="21">
                  <c:v>0.19985465116279072</c:v>
                </c:pt>
                <c:pt idx="22">
                  <c:v>0.21162123385939741</c:v>
                </c:pt>
                <c:pt idx="23">
                  <c:v>0.2413793103448274</c:v>
                </c:pt>
                <c:pt idx="24">
                  <c:v>0.24964028776978409</c:v>
                </c:pt>
                <c:pt idx="25">
                  <c:v>0.25070821529745047</c:v>
                </c:pt>
                <c:pt idx="26">
                  <c:v>0.27892122072391756</c:v>
                </c:pt>
                <c:pt idx="27">
                  <c:v>0.22926829268292687</c:v>
                </c:pt>
                <c:pt idx="28">
                  <c:v>0.27279053583855267</c:v>
                </c:pt>
                <c:pt idx="29">
                  <c:v>0.23877551020408158</c:v>
                </c:pt>
                <c:pt idx="30">
                  <c:v>0.24899057873485869</c:v>
                </c:pt>
                <c:pt idx="31">
                  <c:v>0.20536912751677849</c:v>
                </c:pt>
                <c:pt idx="32">
                  <c:v>0.23782639378969669</c:v>
                </c:pt>
                <c:pt idx="33">
                  <c:v>0.40219952867242736</c:v>
                </c:pt>
                <c:pt idx="34">
                  <c:v>0.26311953352769696</c:v>
                </c:pt>
                <c:pt idx="35">
                  <c:v>0.20718816067653281</c:v>
                </c:pt>
                <c:pt idx="36">
                  <c:v>0.12206896551724131</c:v>
                </c:pt>
                <c:pt idx="37">
                  <c:v>0.18861454046639231</c:v>
                </c:pt>
                <c:pt idx="38">
                  <c:v>0.10832232496697493</c:v>
                </c:pt>
                <c:pt idx="39">
                  <c:v>6.2000000000000076E-2</c:v>
                </c:pt>
                <c:pt idx="40">
                  <c:v>0.10697359512525398</c:v>
                </c:pt>
                <c:pt idx="41">
                  <c:v>7.1565495207667654E-2</c:v>
                </c:pt>
                <c:pt idx="42">
                  <c:v>1.2586532410320955E-2</c:v>
                </c:pt>
                <c:pt idx="43">
                  <c:v>5.9160305343511528E-2</c:v>
                </c:pt>
                <c:pt idx="44">
                  <c:v>2.8714107365792902E-2</c:v>
                </c:pt>
                <c:pt idx="45">
                  <c:v>7.8740157480315653E-3</c:v>
                </c:pt>
                <c:pt idx="46">
                  <c:v>-1.1841326228537596E-2</c:v>
                </c:pt>
                <c:pt idx="47">
                  <c:v>-5.9101654846332346E-4</c:v>
                </c:pt>
                <c:pt idx="48">
                  <c:v>-5.1813471502589366E-3</c:v>
                </c:pt>
                <c:pt idx="49">
                  <c:v>-3.963759909399709E-3</c:v>
                </c:pt>
                <c:pt idx="50">
                  <c:v>-2.4972253052164262E-2</c:v>
                </c:pt>
                <c:pt idx="51">
                  <c:v>-2.4376417233560155E-2</c:v>
                </c:pt>
                <c:pt idx="52">
                  <c:v>-6.9983597594313898E-2</c:v>
                </c:pt>
                <c:pt idx="53">
                  <c:v>-2.5809994508511746E-2</c:v>
                </c:pt>
                <c:pt idx="54">
                  <c:v>-1.6163793103448277E-2</c:v>
                </c:pt>
                <c:pt idx="55">
                  <c:v>3.0066815144766178E-2</c:v>
                </c:pt>
                <c:pt idx="56">
                  <c:v>7.8677309007981658E-2</c:v>
                </c:pt>
                <c:pt idx="57">
                  <c:v>8.6274509803921595E-2</c:v>
                </c:pt>
                <c:pt idx="58">
                  <c:v>0.10732833237160988</c:v>
                </c:pt>
                <c:pt idx="59">
                  <c:v>0.13660245183887901</c:v>
                </c:pt>
                <c:pt idx="60">
                  <c:v>0.21757836508912112</c:v>
                </c:pt>
                <c:pt idx="61">
                  <c:v>0.14887478361223302</c:v>
                </c:pt>
                <c:pt idx="62">
                  <c:v>0.19427890345649579</c:v>
                </c:pt>
                <c:pt idx="63">
                  <c:v>0.27181418706842425</c:v>
                </c:pt>
                <c:pt idx="64">
                  <c:v>0.23792048929663612</c:v>
                </c:pt>
                <c:pt idx="65">
                  <c:v>0.25760286225402518</c:v>
                </c:pt>
                <c:pt idx="66">
                  <c:v>0.3014294592914854</c:v>
                </c:pt>
                <c:pt idx="67">
                  <c:v>0.28528528528528529</c:v>
                </c:pt>
                <c:pt idx="68">
                  <c:v>0.29004854368932026</c:v>
                </c:pt>
                <c:pt idx="69">
                  <c:v>0.21694711538461534</c:v>
                </c:pt>
                <c:pt idx="70">
                  <c:v>0.19113241461953268</c:v>
                </c:pt>
                <c:pt idx="71">
                  <c:v>0.2099349497338853</c:v>
                </c:pt>
                <c:pt idx="72">
                  <c:v>0.1932870370370369</c:v>
                </c:pt>
                <c:pt idx="73">
                  <c:v>0.19499715747583843</c:v>
                </c:pt>
                <c:pt idx="74">
                  <c:v>0.1940808195788277</c:v>
                </c:pt>
                <c:pt idx="75">
                  <c:v>0.24869262056943645</c:v>
                </c:pt>
                <c:pt idx="76">
                  <c:v>0.29629629629629634</c:v>
                </c:pt>
                <c:pt idx="77">
                  <c:v>0.24351747463359633</c:v>
                </c:pt>
                <c:pt idx="78">
                  <c:v>0.20536692223439212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5-4312-A553-1956075871DB}"/>
            </c:ext>
          </c:extLst>
        </c:ser>
        <c:ser>
          <c:idx val="1"/>
          <c:order val="1"/>
          <c:tx>
            <c:strRef>
              <c:f>'Balanced Rolling'!$R$1</c:f>
              <c:strCache>
                <c:ptCount val="1"/>
                <c:pt idx="0">
                  <c:v>Aviva Fixed 60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Rolling'!$R$2:$R$81</c:f>
              <c:numCache>
                <c:formatCode>0.0%</c:formatCode>
                <c:ptCount val="80"/>
                <c:pt idx="0">
                  <c:v>0.12668392346143273</c:v>
                </c:pt>
                <c:pt idx="1">
                  <c:v>0.15377803408355845</c:v>
                </c:pt>
                <c:pt idx="2">
                  <c:v>0.15823290208901683</c:v>
                </c:pt>
                <c:pt idx="3">
                  <c:v>0.16016867712073779</c:v>
                </c:pt>
                <c:pt idx="4">
                  <c:v>0.13559031047467468</c:v>
                </c:pt>
                <c:pt idx="5">
                  <c:v>0.16248732234569013</c:v>
                </c:pt>
                <c:pt idx="6">
                  <c:v>0.1641247576490289</c:v>
                </c:pt>
                <c:pt idx="7">
                  <c:v>0.17022747017763482</c:v>
                </c:pt>
                <c:pt idx="8">
                  <c:v>0.137056621864835</c:v>
                </c:pt>
                <c:pt idx="9">
                  <c:v>6.0655856959537319E-2</c:v>
                </c:pt>
                <c:pt idx="10">
                  <c:v>0.12074758104521296</c:v>
                </c:pt>
                <c:pt idx="11">
                  <c:v>0.11540023079501106</c:v>
                </c:pt>
                <c:pt idx="12">
                  <c:v>0.12991806644238155</c:v>
                </c:pt>
                <c:pt idx="13">
                  <c:v>0.11272972634239935</c:v>
                </c:pt>
                <c:pt idx="14">
                  <c:v>0.13284213819100466</c:v>
                </c:pt>
                <c:pt idx="15">
                  <c:v>0.12198440747633836</c:v>
                </c:pt>
                <c:pt idx="16">
                  <c:v>0.14195563914589612</c:v>
                </c:pt>
                <c:pt idx="17">
                  <c:v>0.20060410132343687</c:v>
                </c:pt>
                <c:pt idx="18">
                  <c:v>0.27537454608141321</c:v>
                </c:pt>
                <c:pt idx="19">
                  <c:v>0.21303078147453841</c:v>
                </c:pt>
                <c:pt idx="20">
                  <c:v>0.19784021134929858</c:v>
                </c:pt>
                <c:pt idx="21">
                  <c:v>0.21562120547672511</c:v>
                </c:pt>
                <c:pt idx="22">
                  <c:v>0.20645789400468431</c:v>
                </c:pt>
                <c:pt idx="23">
                  <c:v>0.23991494863586457</c:v>
                </c:pt>
                <c:pt idx="24">
                  <c:v>0.23900410487736992</c:v>
                </c:pt>
                <c:pt idx="25">
                  <c:v>0.23503497799969905</c:v>
                </c:pt>
                <c:pt idx="26">
                  <c:v>0.25212057380008002</c:v>
                </c:pt>
                <c:pt idx="27">
                  <c:v>0.20985621428532597</c:v>
                </c:pt>
                <c:pt idx="28">
                  <c:v>0.25043316623885542</c:v>
                </c:pt>
                <c:pt idx="29">
                  <c:v>0.23051129444197829</c:v>
                </c:pt>
                <c:pt idx="30">
                  <c:v>0.24514019661752443</c:v>
                </c:pt>
                <c:pt idx="31">
                  <c:v>0.19494763018401703</c:v>
                </c:pt>
                <c:pt idx="32">
                  <c:v>0.22029903967771178</c:v>
                </c:pt>
                <c:pt idx="33">
                  <c:v>0.34619535685576919</c:v>
                </c:pt>
                <c:pt idx="34">
                  <c:v>0.21561578371753318</c:v>
                </c:pt>
                <c:pt idx="35">
                  <c:v>0.18029377951549375</c:v>
                </c:pt>
                <c:pt idx="36">
                  <c:v>0.1133869601957545</c:v>
                </c:pt>
                <c:pt idx="37">
                  <c:v>0.19413867316795982</c:v>
                </c:pt>
                <c:pt idx="38">
                  <c:v>0.12822449561418206</c:v>
                </c:pt>
                <c:pt idx="39">
                  <c:v>7.5031391563398428E-2</c:v>
                </c:pt>
                <c:pt idx="40">
                  <c:v>0.12892343166891604</c:v>
                </c:pt>
                <c:pt idx="41">
                  <c:v>8.9558211609650828E-2</c:v>
                </c:pt>
                <c:pt idx="42">
                  <c:v>2.1963476470435533E-2</c:v>
                </c:pt>
                <c:pt idx="43">
                  <c:v>6.8600387762648263E-2</c:v>
                </c:pt>
                <c:pt idx="44">
                  <c:v>4.9908120197118981E-2</c:v>
                </c:pt>
                <c:pt idx="45">
                  <c:v>1.1892285150237531E-2</c:v>
                </c:pt>
                <c:pt idx="46">
                  <c:v>8.7360693330248707E-3</c:v>
                </c:pt>
                <c:pt idx="47">
                  <c:v>2.086558064633303E-2</c:v>
                </c:pt>
                <c:pt idx="48">
                  <c:v>1.368258290910798E-2</c:v>
                </c:pt>
                <c:pt idx="49">
                  <c:v>1.1633830726558074E-2</c:v>
                </c:pt>
                <c:pt idx="50">
                  <c:v>-1.2023179475880552E-2</c:v>
                </c:pt>
                <c:pt idx="51">
                  <c:v>-1.2498698670712327E-2</c:v>
                </c:pt>
                <c:pt idx="52">
                  <c:v>-6.2977324992803341E-2</c:v>
                </c:pt>
                <c:pt idx="53">
                  <c:v>-2.3553477398591555E-2</c:v>
                </c:pt>
                <c:pt idx="54">
                  <c:v>-7.8405889921708775E-3</c:v>
                </c:pt>
                <c:pt idx="55">
                  <c:v>3.9454507420123922E-2</c:v>
                </c:pt>
                <c:pt idx="56">
                  <c:v>8.7418870883474359E-2</c:v>
                </c:pt>
                <c:pt idx="57">
                  <c:v>9.9360253998081072E-2</c:v>
                </c:pt>
                <c:pt idx="58">
                  <c:v>0.10826911002105102</c:v>
                </c:pt>
                <c:pt idx="59">
                  <c:v>0.14091946657525145</c:v>
                </c:pt>
                <c:pt idx="60">
                  <c:v>0.22251131928424417</c:v>
                </c:pt>
                <c:pt idx="61">
                  <c:v>0.14998234972222391</c:v>
                </c:pt>
                <c:pt idx="62">
                  <c:v>0.18966433889344472</c:v>
                </c:pt>
                <c:pt idx="63">
                  <c:v>0.27041633269735743</c:v>
                </c:pt>
                <c:pt idx="64">
                  <c:v>0.22362224037149697</c:v>
                </c:pt>
                <c:pt idx="65">
                  <c:v>0.25614880786439859</c:v>
                </c:pt>
                <c:pt idx="66">
                  <c:v>0.31154659535416002</c:v>
                </c:pt>
                <c:pt idx="67">
                  <c:v>0.28249486942384483</c:v>
                </c:pt>
                <c:pt idx="68">
                  <c:v>0.29030152003445198</c:v>
                </c:pt>
                <c:pt idx="69">
                  <c:v>0.22445572056114113</c:v>
                </c:pt>
                <c:pt idx="70">
                  <c:v>0.1835496888437031</c:v>
                </c:pt>
                <c:pt idx="71">
                  <c:v>0.20775107508526341</c:v>
                </c:pt>
                <c:pt idx="72">
                  <c:v>0.19119133763453999</c:v>
                </c:pt>
                <c:pt idx="73">
                  <c:v>0.20189614438755321</c:v>
                </c:pt>
                <c:pt idx="74">
                  <c:v>0.21229268661580813</c:v>
                </c:pt>
                <c:pt idx="75">
                  <c:v>0.25856670587023822</c:v>
                </c:pt>
                <c:pt idx="76">
                  <c:v>0.31659900897518067</c:v>
                </c:pt>
                <c:pt idx="77">
                  <c:v>0.25202279466796279</c:v>
                </c:pt>
                <c:pt idx="78">
                  <c:v>0.21008612847167552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5-4312-A553-1956075871DB}"/>
            </c:ext>
          </c:extLst>
        </c:ser>
        <c:ser>
          <c:idx val="2"/>
          <c:order val="2"/>
          <c:tx>
            <c:strRef>
              <c:f>'Balanced Rolling'!$S$1</c:f>
              <c:strCache>
                <c:ptCount val="1"/>
                <c:pt idx="0">
                  <c:v>Irish Life Multi Asset Portfolio 4</c:v>
                </c:pt>
              </c:strCache>
            </c:strRef>
          </c:tx>
          <c:spPr>
            <a:ln w="50800" cap="rnd">
              <a:solidFill>
                <a:srgbClr val="A52065"/>
              </a:solidFill>
              <a:round/>
            </a:ln>
            <a:effectLst/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Rolling'!$S$2:$S$81</c:f>
              <c:numCache>
                <c:formatCode>0.0%</c:formatCode>
                <c:ptCount val="80"/>
                <c:pt idx="0">
                  <c:v>4.9107142857142815E-2</c:v>
                </c:pt>
                <c:pt idx="1">
                  <c:v>7.3262839879153996E-2</c:v>
                </c:pt>
                <c:pt idx="2">
                  <c:v>6.2594268476621501E-2</c:v>
                </c:pt>
                <c:pt idx="3">
                  <c:v>6.5671641791044857E-2</c:v>
                </c:pt>
                <c:pt idx="4">
                  <c:v>5.2167523879500327E-2</c:v>
                </c:pt>
                <c:pt idx="5">
                  <c:v>5.6934306569343146E-2</c:v>
                </c:pt>
                <c:pt idx="6">
                  <c:v>6.3134978229317767E-2</c:v>
                </c:pt>
                <c:pt idx="7">
                  <c:v>4.1369472182596373E-2</c:v>
                </c:pt>
                <c:pt idx="8">
                  <c:v>1.3100436681222584E-2</c:v>
                </c:pt>
                <c:pt idx="9">
                  <c:v>-5.9822747415066532E-2</c:v>
                </c:pt>
                <c:pt idx="10">
                  <c:v>-2.8487947406866367E-2</c:v>
                </c:pt>
                <c:pt idx="11">
                  <c:v>-2.1060275962236582E-2</c:v>
                </c:pt>
                <c:pt idx="12">
                  <c:v>-1.4598540145985401E-2</c:v>
                </c:pt>
                <c:pt idx="13">
                  <c:v>-2.2270114942528698E-2</c:v>
                </c:pt>
                <c:pt idx="14">
                  <c:v>-4.2979942693409335E-3</c:v>
                </c:pt>
                <c:pt idx="15">
                  <c:v>-1.9971469329529125E-2</c:v>
                </c:pt>
                <c:pt idx="16">
                  <c:v>2.2172949002216033E-3</c:v>
                </c:pt>
                <c:pt idx="17">
                  <c:v>5.3715967623252266E-2</c:v>
                </c:pt>
                <c:pt idx="18">
                  <c:v>0.10983981693363849</c:v>
                </c:pt>
                <c:pt idx="19">
                  <c:v>7.1481208548268366E-2</c:v>
                </c:pt>
                <c:pt idx="20">
                  <c:v>6.4727272727272772E-2</c:v>
                </c:pt>
                <c:pt idx="21">
                  <c:v>8.9080459770114986E-2</c:v>
                </c:pt>
                <c:pt idx="22">
                  <c:v>9.0715804394046862E-2</c:v>
                </c:pt>
                <c:pt idx="23">
                  <c:v>0.12536443148688059</c:v>
                </c:pt>
                <c:pt idx="24">
                  <c:v>0.12056737588652482</c:v>
                </c:pt>
                <c:pt idx="25">
                  <c:v>0.11893033075299089</c:v>
                </c:pt>
                <c:pt idx="26">
                  <c:v>0.14904187366926899</c:v>
                </c:pt>
                <c:pt idx="27">
                  <c:v>0.10924369747899154</c:v>
                </c:pt>
                <c:pt idx="28">
                  <c:v>0.13756983240223478</c:v>
                </c:pt>
                <c:pt idx="29">
                  <c:v>0.1215469613259668</c:v>
                </c:pt>
                <c:pt idx="30">
                  <c:v>0.13788395904436851</c:v>
                </c:pt>
                <c:pt idx="31">
                  <c:v>0.11301369863013698</c:v>
                </c:pt>
                <c:pt idx="32">
                  <c:v>0.13721264367816111</c:v>
                </c:pt>
                <c:pt idx="33">
                  <c:v>0.26394344069128051</c:v>
                </c:pt>
                <c:pt idx="34">
                  <c:v>0.18195488721804504</c:v>
                </c:pt>
                <c:pt idx="35">
                  <c:v>0.15875370919881288</c:v>
                </c:pt>
                <c:pt idx="36">
                  <c:v>0.10666666666666672</c:v>
                </c:pt>
                <c:pt idx="37">
                  <c:v>0.14915503306392366</c:v>
                </c:pt>
                <c:pt idx="38">
                  <c:v>0.11007194244604325</c:v>
                </c:pt>
                <c:pt idx="39">
                  <c:v>7.0596797671033398E-2</c:v>
                </c:pt>
                <c:pt idx="40">
                  <c:v>0.11209439528023613</c:v>
                </c:pt>
                <c:pt idx="41">
                  <c:v>8.3798882681564255E-2</c:v>
                </c:pt>
                <c:pt idx="42">
                  <c:v>2.6804123711340246E-2</c:v>
                </c:pt>
                <c:pt idx="43">
                  <c:v>5.7771664374140337E-2</c:v>
                </c:pt>
                <c:pt idx="44">
                  <c:v>4.0983606557377046E-2</c:v>
                </c:pt>
                <c:pt idx="45">
                  <c:v>9.2348284960422546E-3</c:v>
                </c:pt>
                <c:pt idx="46">
                  <c:v>-2.5990903183886007E-3</c:v>
                </c:pt>
                <c:pt idx="47">
                  <c:v>-6.4766839378234658E-4</c:v>
                </c:pt>
                <c:pt idx="48">
                  <c:v>-6.3291139240502731E-4</c:v>
                </c:pt>
                <c:pt idx="49">
                  <c:v>1.0691823899370997E-2</c:v>
                </c:pt>
                <c:pt idx="50">
                  <c:v>-1.7912291537986447E-2</c:v>
                </c:pt>
                <c:pt idx="51">
                  <c:v>-1.1363636363636435E-2</c:v>
                </c:pt>
                <c:pt idx="52">
                  <c:v>-5.770411295273177E-2</c:v>
                </c:pt>
                <c:pt idx="53">
                  <c:v>-1.6009852216748732E-2</c:v>
                </c:pt>
                <c:pt idx="54">
                  <c:v>-1.4397120575884688E-2</c:v>
                </c:pt>
                <c:pt idx="55">
                  <c:v>2.2153846153846118E-2</c:v>
                </c:pt>
                <c:pt idx="56">
                  <c:v>7.5173720783322656E-2</c:v>
                </c:pt>
                <c:pt idx="57">
                  <c:v>8.1417029210689829E-2</c:v>
                </c:pt>
                <c:pt idx="58">
                  <c:v>8.5241730279898259E-2</c:v>
                </c:pt>
                <c:pt idx="59">
                  <c:v>0.11075544174135732</c:v>
                </c:pt>
                <c:pt idx="60">
                  <c:v>0.182061579651941</c:v>
                </c:pt>
                <c:pt idx="61">
                  <c:v>0.14450127877237848</c:v>
                </c:pt>
                <c:pt idx="62">
                  <c:v>0.16655865197666875</c:v>
                </c:pt>
                <c:pt idx="63">
                  <c:v>0.23929299796057116</c:v>
                </c:pt>
                <c:pt idx="64">
                  <c:v>0.20092838196286458</c:v>
                </c:pt>
                <c:pt idx="65">
                  <c:v>0.213917525773196</c:v>
                </c:pt>
                <c:pt idx="66">
                  <c:v>0.25234270414993298</c:v>
                </c:pt>
                <c:pt idx="67">
                  <c:v>0.23992197659297773</c:v>
                </c:pt>
                <c:pt idx="68">
                  <c:v>0.25131233595800512</c:v>
                </c:pt>
                <c:pt idx="69">
                  <c:v>0.19477124183006544</c:v>
                </c:pt>
                <c:pt idx="70">
                  <c:v>0.16938110749185667</c:v>
                </c:pt>
                <c:pt idx="71">
                  <c:v>0.19572261827608545</c:v>
                </c:pt>
                <c:pt idx="72">
                  <c:v>0.1754274857504749</c:v>
                </c:pt>
                <c:pt idx="73">
                  <c:v>0.17485998755444943</c:v>
                </c:pt>
                <c:pt idx="74">
                  <c:v>0.19371069182389944</c:v>
                </c:pt>
                <c:pt idx="75">
                  <c:v>0.23754789272030663</c:v>
                </c:pt>
                <c:pt idx="76">
                  <c:v>0.29315960912052119</c:v>
                </c:pt>
                <c:pt idx="77">
                  <c:v>0.24217772215269079</c:v>
                </c:pt>
                <c:pt idx="78">
                  <c:v>0.20998174071819839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5-4312-A553-1956075871DB}"/>
            </c:ext>
          </c:extLst>
        </c:ser>
        <c:ser>
          <c:idx val="3"/>
          <c:order val="3"/>
          <c:tx>
            <c:strRef>
              <c:f>'Balanced Rolling'!$T$1</c:f>
              <c:strCache>
                <c:ptCount val="1"/>
                <c:pt idx="0">
                  <c:v>Davy Moderate Growth </c:v>
                </c:pt>
              </c:strCache>
            </c:strRef>
          </c:tx>
          <c:spPr>
            <a:ln w="50800" cap="rnd">
              <a:solidFill>
                <a:srgbClr val="F05023"/>
              </a:solidFill>
              <a:round/>
            </a:ln>
            <a:effectLst/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Rolling'!$T$2:$T$81</c:f>
              <c:numCache>
                <c:formatCode>0.0%</c:formatCode>
                <c:ptCount val="80"/>
                <c:pt idx="0">
                  <c:v>4.0566980122008094E-2</c:v>
                </c:pt>
                <c:pt idx="1">
                  <c:v>5.9664828609808866E-2</c:v>
                </c:pt>
                <c:pt idx="2">
                  <c:v>5.6101557386954583E-2</c:v>
                </c:pt>
                <c:pt idx="3">
                  <c:v>5.2360413470579299E-2</c:v>
                </c:pt>
                <c:pt idx="4">
                  <c:v>3.2454984562232107E-2</c:v>
                </c:pt>
                <c:pt idx="5">
                  <c:v>5.6143698581973801E-2</c:v>
                </c:pt>
                <c:pt idx="6">
                  <c:v>6.307525593602395E-2</c:v>
                </c:pt>
                <c:pt idx="7">
                  <c:v>5.4479905268068993E-2</c:v>
                </c:pt>
                <c:pt idx="8">
                  <c:v>2.9375820326237728E-2</c:v>
                </c:pt>
                <c:pt idx="9">
                  <c:v>-2.9423191241381732E-2</c:v>
                </c:pt>
                <c:pt idx="10">
                  <c:v>1.2212084142897199E-2</c:v>
                </c:pt>
                <c:pt idx="11">
                  <c:v>2.0210411646103273E-2</c:v>
                </c:pt>
                <c:pt idx="12">
                  <c:v>4.5981379733727679E-2</c:v>
                </c:pt>
                <c:pt idx="13">
                  <c:v>4.072576968665443E-2</c:v>
                </c:pt>
                <c:pt idx="14">
                  <c:v>6.334537211386608E-2</c:v>
                </c:pt>
                <c:pt idx="15">
                  <c:v>5.9597306847672213E-2</c:v>
                </c:pt>
                <c:pt idx="16">
                  <c:v>8.2342211331290313E-2</c:v>
                </c:pt>
                <c:pt idx="17">
                  <c:v>0.14511794706439771</c:v>
                </c:pt>
                <c:pt idx="18">
                  <c:v>0.19952830650450773</c:v>
                </c:pt>
                <c:pt idx="19">
                  <c:v>0.16627820165690965</c:v>
                </c:pt>
                <c:pt idx="20">
                  <c:v>0.15676281378492823</c:v>
                </c:pt>
                <c:pt idx="21">
                  <c:v>0.17765773865077841</c:v>
                </c:pt>
                <c:pt idx="22">
                  <c:v>0.17315396646304679</c:v>
                </c:pt>
                <c:pt idx="23">
                  <c:v>0.20623246015331248</c:v>
                </c:pt>
                <c:pt idx="24">
                  <c:v>0.20074340806133098</c:v>
                </c:pt>
                <c:pt idx="25">
                  <c:v>0.19375187455583193</c:v>
                </c:pt>
                <c:pt idx="26">
                  <c:v>0.21889055249460371</c:v>
                </c:pt>
                <c:pt idx="27">
                  <c:v>0.18566559120269965</c:v>
                </c:pt>
                <c:pt idx="28">
                  <c:v>0.21373599674779786</c:v>
                </c:pt>
                <c:pt idx="29">
                  <c:v>0.19859055866389755</c:v>
                </c:pt>
                <c:pt idx="30">
                  <c:v>0.20298391698422655</c:v>
                </c:pt>
                <c:pt idx="31">
                  <c:v>0.15801636776797806</c:v>
                </c:pt>
                <c:pt idx="32">
                  <c:v>0.1869367156446787</c:v>
                </c:pt>
                <c:pt idx="33">
                  <c:v>0.30168390763023184</c:v>
                </c:pt>
                <c:pt idx="34">
                  <c:v>0.20571675984443366</c:v>
                </c:pt>
                <c:pt idx="35">
                  <c:v>0.16665694596486208</c:v>
                </c:pt>
                <c:pt idx="36">
                  <c:v>0.10000632518512192</c:v>
                </c:pt>
                <c:pt idx="37">
                  <c:v>0.15032634407032092</c:v>
                </c:pt>
                <c:pt idx="38">
                  <c:v>0.10680869316557057</c:v>
                </c:pt>
                <c:pt idx="39">
                  <c:v>5.4466011670312599E-2</c:v>
                </c:pt>
                <c:pt idx="40">
                  <c:v>8.5804273746001913E-2</c:v>
                </c:pt>
                <c:pt idx="41">
                  <c:v>4.66475146438802E-2</c:v>
                </c:pt>
                <c:pt idx="42">
                  <c:v>7.874851143618326E-3</c:v>
                </c:pt>
                <c:pt idx="43">
                  <c:v>3.1106100126209426E-2</c:v>
                </c:pt>
                <c:pt idx="44">
                  <c:v>1.5435739236945929E-2</c:v>
                </c:pt>
                <c:pt idx="45">
                  <c:v>-9.2132000877260551E-3</c:v>
                </c:pt>
                <c:pt idx="46">
                  <c:v>-2.0891089361658552E-2</c:v>
                </c:pt>
                <c:pt idx="47">
                  <c:v>-1.4640772342332199E-2</c:v>
                </c:pt>
                <c:pt idx="48">
                  <c:v>-2.9403981611043187E-2</c:v>
                </c:pt>
                <c:pt idx="49">
                  <c:v>-2.316008086998967E-2</c:v>
                </c:pt>
                <c:pt idx="50">
                  <c:v>-4.6315843376174497E-2</c:v>
                </c:pt>
                <c:pt idx="51">
                  <c:v>-4.4867309888717809E-2</c:v>
                </c:pt>
                <c:pt idx="52">
                  <c:v>-8.2642260468451662E-2</c:v>
                </c:pt>
                <c:pt idx="53">
                  <c:v>-5.3423488067631648E-2</c:v>
                </c:pt>
                <c:pt idx="54">
                  <c:v>-3.8690793640956796E-2</c:v>
                </c:pt>
                <c:pt idx="55">
                  <c:v>7.7325776266965488E-3</c:v>
                </c:pt>
                <c:pt idx="56">
                  <c:v>3.7192979815652963E-2</c:v>
                </c:pt>
                <c:pt idx="57">
                  <c:v>4.455239511344463E-2</c:v>
                </c:pt>
                <c:pt idx="58">
                  <c:v>5.5380135601164719E-2</c:v>
                </c:pt>
                <c:pt idx="59">
                  <c:v>8.0133646876648354E-2</c:v>
                </c:pt>
                <c:pt idx="60">
                  <c:v>0.15192459031958067</c:v>
                </c:pt>
                <c:pt idx="61">
                  <c:v>9.6248155493851517E-2</c:v>
                </c:pt>
                <c:pt idx="62">
                  <c:v>0.12424912995961762</c:v>
                </c:pt>
                <c:pt idx="63">
                  <c:v>0.20455462716523404</c:v>
                </c:pt>
                <c:pt idx="64">
                  <c:v>0.18555306614670333</c:v>
                </c:pt>
                <c:pt idx="65">
                  <c:v>0.19548606258173451</c:v>
                </c:pt>
                <c:pt idx="66">
                  <c:v>0.22014756173597616</c:v>
                </c:pt>
                <c:pt idx="67">
                  <c:v>0.20611723048862268</c:v>
                </c:pt>
                <c:pt idx="68">
                  <c:v>0.21113674156292034</c:v>
                </c:pt>
                <c:pt idx="69">
                  <c:v>0.16206261149374834</c:v>
                </c:pt>
                <c:pt idx="70">
                  <c:v>0.13972484700505339</c:v>
                </c:pt>
                <c:pt idx="71">
                  <c:v>0.16511942473780128</c:v>
                </c:pt>
                <c:pt idx="72">
                  <c:v>0.16286629032641825</c:v>
                </c:pt>
                <c:pt idx="73">
                  <c:v>0.16586358458842643</c:v>
                </c:pt>
                <c:pt idx="74">
                  <c:v>0.18048054637745919</c:v>
                </c:pt>
                <c:pt idx="75">
                  <c:v>0.21919289865771058</c:v>
                </c:pt>
                <c:pt idx="76">
                  <c:v>0.26842553502652922</c:v>
                </c:pt>
                <c:pt idx="77">
                  <c:v>0.22303102519650231</c:v>
                </c:pt>
                <c:pt idx="78">
                  <c:v>0.19349118322060246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E5-4312-A553-1956075871DB}"/>
            </c:ext>
          </c:extLst>
        </c:ser>
        <c:ser>
          <c:idx val="4"/>
          <c:order val="4"/>
          <c:tx>
            <c:strRef>
              <c:f>'Balanced Rolling'!$U$1</c:f>
              <c:strCache>
                <c:ptCount val="1"/>
                <c:pt idx="0">
                  <c:v>New Ireland Goodbody Dividend Income 4 Gross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Rolling'!$U$2:$U$81</c:f>
              <c:numCache>
                <c:formatCode>0.0%</c:formatCode>
                <c:ptCount val="80"/>
                <c:pt idx="0">
                  <c:v>0.11960784313725493</c:v>
                </c:pt>
                <c:pt idx="1">
                  <c:v>0.15491559086395226</c:v>
                </c:pt>
                <c:pt idx="2">
                  <c:v>0.16468253968253976</c:v>
                </c:pt>
                <c:pt idx="3">
                  <c:v>0.14731707317073164</c:v>
                </c:pt>
                <c:pt idx="4">
                  <c:v>0.1204588910133844</c:v>
                </c:pt>
                <c:pt idx="5">
                  <c:v>0.13588516746411486</c:v>
                </c:pt>
                <c:pt idx="6">
                  <c:v>0.13944603629417376</c:v>
                </c:pt>
                <c:pt idx="7">
                  <c:v>0.14627151051625251</c:v>
                </c:pt>
                <c:pt idx="8">
                  <c:v>0.1476833976833978</c:v>
                </c:pt>
                <c:pt idx="9">
                  <c:v>0.14525691699604745</c:v>
                </c:pt>
                <c:pt idx="10">
                  <c:v>0.19140624999999994</c:v>
                </c:pt>
                <c:pt idx="11">
                  <c:v>0.17061611374407584</c:v>
                </c:pt>
                <c:pt idx="12">
                  <c:v>0.19348659003831406</c:v>
                </c:pt>
                <c:pt idx="13">
                  <c:v>0.16791744840525336</c:v>
                </c:pt>
                <c:pt idx="14">
                  <c:v>0.17314814814814816</c:v>
                </c:pt>
                <c:pt idx="15">
                  <c:v>0.17282809611829947</c:v>
                </c:pt>
                <c:pt idx="16">
                  <c:v>0.1969696969696971</c:v>
                </c:pt>
                <c:pt idx="17">
                  <c:v>0.20969245107176154</c:v>
                </c:pt>
                <c:pt idx="18">
                  <c:v>0.26979472140762473</c:v>
                </c:pt>
                <c:pt idx="19">
                  <c:v>0.21232227488151664</c:v>
                </c:pt>
                <c:pt idx="20">
                  <c:v>0.17327188940092164</c:v>
                </c:pt>
                <c:pt idx="21">
                  <c:v>0.21648550724637686</c:v>
                </c:pt>
                <c:pt idx="22">
                  <c:v>0.20211827007943506</c:v>
                </c:pt>
                <c:pt idx="23">
                  <c:v>0.2226211849192099</c:v>
                </c:pt>
                <c:pt idx="24">
                  <c:v>0.23730297723292476</c:v>
                </c:pt>
                <c:pt idx="25">
                  <c:v>0.25795356835769573</c:v>
                </c:pt>
                <c:pt idx="26">
                  <c:v>0.26831345826235092</c:v>
                </c:pt>
                <c:pt idx="27">
                  <c:v>0.22704081632653078</c:v>
                </c:pt>
                <c:pt idx="28">
                  <c:v>0.28498293515358353</c:v>
                </c:pt>
                <c:pt idx="29">
                  <c:v>0.307497893850042</c:v>
                </c:pt>
                <c:pt idx="30">
                  <c:v>0.34702430846605192</c:v>
                </c:pt>
                <c:pt idx="31">
                  <c:v>0.26355296080066715</c:v>
                </c:pt>
                <c:pt idx="32">
                  <c:v>0.24390243902439024</c:v>
                </c:pt>
                <c:pt idx="33">
                  <c:v>0.30974978429680761</c:v>
                </c:pt>
                <c:pt idx="34">
                  <c:v>0.2401639344262296</c:v>
                </c:pt>
                <c:pt idx="35">
                  <c:v>0.18704453441295543</c:v>
                </c:pt>
                <c:pt idx="36">
                  <c:v>0.15168539325842703</c:v>
                </c:pt>
                <c:pt idx="37">
                  <c:v>0.24016064257028116</c:v>
                </c:pt>
                <c:pt idx="38">
                  <c:v>0.18705603788476718</c:v>
                </c:pt>
                <c:pt idx="39">
                  <c:v>0.14499605988967695</c:v>
                </c:pt>
                <c:pt idx="40">
                  <c:v>0.17484177215189869</c:v>
                </c:pt>
                <c:pt idx="41">
                  <c:v>0.16563944530046223</c:v>
                </c:pt>
                <c:pt idx="42">
                  <c:v>9.7767513471901366E-2</c:v>
                </c:pt>
                <c:pt idx="43">
                  <c:v>0.13838936669272861</c:v>
                </c:pt>
                <c:pt idx="44">
                  <c:v>0.13747054202670866</c:v>
                </c:pt>
                <c:pt idx="45">
                  <c:v>9.0841399851079585E-2</c:v>
                </c:pt>
                <c:pt idx="46">
                  <c:v>7.9295154185022115E-2</c:v>
                </c:pt>
                <c:pt idx="47">
                  <c:v>8.0029368575624135E-2</c:v>
                </c:pt>
                <c:pt idx="48">
                  <c:v>5.8740268931351605E-2</c:v>
                </c:pt>
                <c:pt idx="49">
                  <c:v>2.4606971975392987E-2</c:v>
                </c:pt>
                <c:pt idx="50">
                  <c:v>0</c:v>
                </c:pt>
                <c:pt idx="51">
                  <c:v>1.1088011088011048E-2</c:v>
                </c:pt>
                <c:pt idx="52">
                  <c:v>-3.4528552456839237E-2</c:v>
                </c:pt>
                <c:pt idx="53">
                  <c:v>-1.8041237113401953E-2</c:v>
                </c:pt>
                <c:pt idx="54">
                  <c:v>-2.2401991288114466E-2</c:v>
                </c:pt>
                <c:pt idx="55">
                  <c:v>5.5445544554455481E-2</c:v>
                </c:pt>
                <c:pt idx="56">
                  <c:v>0.10750507099391485</c:v>
                </c:pt>
                <c:pt idx="57">
                  <c:v>9.3544137022397805E-2</c:v>
                </c:pt>
                <c:pt idx="58">
                  <c:v>7.270323859881031E-2</c:v>
                </c:pt>
                <c:pt idx="59">
                  <c:v>0.1255115961800819</c:v>
                </c:pt>
                <c:pt idx="60">
                  <c:v>0.1644599303135888</c:v>
                </c:pt>
                <c:pt idx="61">
                  <c:v>8.7435233160621753E-2</c:v>
                </c:pt>
                <c:pt idx="62">
                  <c:v>0.12234042553191493</c:v>
                </c:pt>
                <c:pt idx="63">
                  <c:v>0.16861665519614588</c:v>
                </c:pt>
                <c:pt idx="64">
                  <c:v>0.13265993265993259</c:v>
                </c:pt>
                <c:pt idx="65">
                  <c:v>0.17448777263714457</c:v>
                </c:pt>
                <c:pt idx="66">
                  <c:v>0.23001402524544187</c:v>
                </c:pt>
                <c:pt idx="67">
                  <c:v>0.23557692307692316</c:v>
                </c:pt>
                <c:pt idx="68">
                  <c:v>0.23480662983425413</c:v>
                </c:pt>
                <c:pt idx="69">
                  <c:v>0.14880546075085332</c:v>
                </c:pt>
                <c:pt idx="70">
                  <c:v>0.12653061224489792</c:v>
                </c:pt>
                <c:pt idx="71">
                  <c:v>0.16655336505778381</c:v>
                </c:pt>
                <c:pt idx="72">
                  <c:v>0.13770053475935826</c:v>
                </c:pt>
                <c:pt idx="73">
                  <c:v>0.15677118078719146</c:v>
                </c:pt>
                <c:pt idx="74">
                  <c:v>0.16185359301544655</c:v>
                </c:pt>
                <c:pt idx="75">
                  <c:v>0.19533927347498287</c:v>
                </c:pt>
                <c:pt idx="76">
                  <c:v>0.21389270976616226</c:v>
                </c:pt>
                <c:pt idx="77">
                  <c:v>0.15354330708661421</c:v>
                </c:pt>
                <c:pt idx="78">
                  <c:v>0.10630171865054117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E5-4312-A553-1956075871DB}"/>
            </c:ext>
          </c:extLst>
        </c:ser>
        <c:ser>
          <c:idx val="5"/>
          <c:order val="5"/>
          <c:tx>
            <c:strRef>
              <c:f>'Balanced Rolling'!$V$1</c:f>
              <c:strCache>
                <c:ptCount val="1"/>
                <c:pt idx="0">
                  <c:v>Aviva Cantor Fitzgerald Multi Asset 50 Fund Series C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'Balanced Rolling'!$P$2:$P$81</c:f>
              <c:numCache>
                <c:formatCode>m/d/yyyy</c:formatCode>
                <c:ptCount val="80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  <c:pt idx="45">
                  <c:v>45017</c:v>
                </c:pt>
                <c:pt idx="46">
                  <c:v>45047</c:v>
                </c:pt>
                <c:pt idx="47">
                  <c:v>45078</c:v>
                </c:pt>
                <c:pt idx="48">
                  <c:v>45108</c:v>
                </c:pt>
                <c:pt idx="49">
                  <c:v>45139</c:v>
                </c:pt>
                <c:pt idx="50">
                  <c:v>45170</c:v>
                </c:pt>
                <c:pt idx="51">
                  <c:v>45200</c:v>
                </c:pt>
                <c:pt idx="52">
                  <c:v>45231</c:v>
                </c:pt>
                <c:pt idx="53">
                  <c:v>45261</c:v>
                </c:pt>
                <c:pt idx="54">
                  <c:v>45292</c:v>
                </c:pt>
                <c:pt idx="55">
                  <c:v>45323</c:v>
                </c:pt>
                <c:pt idx="56">
                  <c:v>45352</c:v>
                </c:pt>
                <c:pt idx="57">
                  <c:v>45383</c:v>
                </c:pt>
                <c:pt idx="58">
                  <c:v>45413</c:v>
                </c:pt>
                <c:pt idx="59">
                  <c:v>45444</c:v>
                </c:pt>
                <c:pt idx="60">
                  <c:v>45474</c:v>
                </c:pt>
                <c:pt idx="61">
                  <c:v>45505</c:v>
                </c:pt>
                <c:pt idx="62">
                  <c:v>45536</c:v>
                </c:pt>
                <c:pt idx="63">
                  <c:v>45566</c:v>
                </c:pt>
                <c:pt idx="64">
                  <c:v>45597</c:v>
                </c:pt>
                <c:pt idx="65">
                  <c:v>45627</c:v>
                </c:pt>
                <c:pt idx="66">
                  <c:v>45658</c:v>
                </c:pt>
                <c:pt idx="67">
                  <c:v>45689</c:v>
                </c:pt>
                <c:pt idx="68">
                  <c:v>45717</c:v>
                </c:pt>
                <c:pt idx="69">
                  <c:v>45748</c:v>
                </c:pt>
                <c:pt idx="70">
                  <c:v>45778</c:v>
                </c:pt>
                <c:pt idx="71">
                  <c:v>45809</c:v>
                </c:pt>
                <c:pt idx="72">
                  <c:v>45839</c:v>
                </c:pt>
                <c:pt idx="73">
                  <c:v>45870</c:v>
                </c:pt>
                <c:pt idx="74">
                  <c:v>45901</c:v>
                </c:pt>
                <c:pt idx="75">
                  <c:v>45931</c:v>
                </c:pt>
                <c:pt idx="76">
                  <c:v>45962</c:v>
                </c:pt>
                <c:pt idx="77">
                  <c:v>45992</c:v>
                </c:pt>
                <c:pt idx="78">
                  <c:v>46023</c:v>
                </c:pt>
              </c:numCache>
            </c:numRef>
          </c:cat>
          <c:val>
            <c:numRef>
              <c:f>'Balanced Rolling'!$V$2:$V$81</c:f>
              <c:numCache>
                <c:formatCode>0.0%</c:formatCode>
                <c:ptCount val="80"/>
                <c:pt idx="0">
                  <c:v>4.5840975511438134E-2</c:v>
                </c:pt>
                <c:pt idx="1">
                  <c:v>6.9315585475316188E-2</c:v>
                </c:pt>
                <c:pt idx="2">
                  <c:v>8.1896852250589597E-2</c:v>
                </c:pt>
                <c:pt idx="3">
                  <c:v>6.2904680765761237E-2</c:v>
                </c:pt>
                <c:pt idx="4">
                  <c:v>2.8960289514867017E-2</c:v>
                </c:pt>
                <c:pt idx="5">
                  <c:v>4.8259453055582928E-2</c:v>
                </c:pt>
                <c:pt idx="6">
                  <c:v>4.3620096352374273E-2</c:v>
                </c:pt>
                <c:pt idx="7">
                  <c:v>6.6926411191015667E-2</c:v>
                </c:pt>
                <c:pt idx="8">
                  <c:v>5.6088946373495062E-2</c:v>
                </c:pt>
                <c:pt idx="9">
                  <c:v>-2.7757502027574441E-3</c:v>
                </c:pt>
                <c:pt idx="10">
                  <c:v>4.4834207661090815E-2</c:v>
                </c:pt>
                <c:pt idx="11">
                  <c:v>6.4518930523029025E-2</c:v>
                </c:pt>
                <c:pt idx="12">
                  <c:v>9.3457241720217424E-2</c:v>
                </c:pt>
                <c:pt idx="13">
                  <c:v>0.10088608831574827</c:v>
                </c:pt>
                <c:pt idx="14">
                  <c:v>0.1282407316353624</c:v>
                </c:pt>
                <c:pt idx="15">
                  <c:v>0.11624279714815908</c:v>
                </c:pt>
                <c:pt idx="16">
                  <c:v>0.15679100664282072</c:v>
                </c:pt>
                <c:pt idx="17">
                  <c:v>0.23873688541452365</c:v>
                </c:pt>
                <c:pt idx="18">
                  <c:v>0.32060247444862827</c:v>
                </c:pt>
                <c:pt idx="19">
                  <c:v>0.25522969647251831</c:v>
                </c:pt>
                <c:pt idx="20">
                  <c:v>0.27040131367262482</c:v>
                </c:pt>
                <c:pt idx="21">
                  <c:v>0.27500562648283844</c:v>
                </c:pt>
                <c:pt idx="22">
                  <c:v>0.26143129680297095</c:v>
                </c:pt>
                <c:pt idx="23">
                  <c:v>0.27238324521651558</c:v>
                </c:pt>
                <c:pt idx="24">
                  <c:v>0.29178599097310809</c:v>
                </c:pt>
                <c:pt idx="25">
                  <c:v>0.29230786840742229</c:v>
                </c:pt>
                <c:pt idx="26">
                  <c:v>0.2983640612827837</c:v>
                </c:pt>
                <c:pt idx="27">
                  <c:v>0.2657714576693132</c:v>
                </c:pt>
                <c:pt idx="28">
                  <c:v>0.32546394565065517</c:v>
                </c:pt>
                <c:pt idx="29">
                  <c:v>0.32550749588898681</c:v>
                </c:pt>
                <c:pt idx="30">
                  <c:v>0.33532303436944777</c:v>
                </c:pt>
                <c:pt idx="31">
                  <c:v>0.23236786924177105</c:v>
                </c:pt>
                <c:pt idx="32">
                  <c:v>0.22235568430721411</c:v>
                </c:pt>
                <c:pt idx="33">
                  <c:v>0.3476173726340957</c:v>
                </c:pt>
                <c:pt idx="34">
                  <c:v>0.16370278023031548</c:v>
                </c:pt>
                <c:pt idx="35">
                  <c:v>0.10328997844936223</c:v>
                </c:pt>
                <c:pt idx="36">
                  <c:v>1.8867446873146679E-2</c:v>
                </c:pt>
                <c:pt idx="37">
                  <c:v>8.4333821116422902E-2</c:v>
                </c:pt>
                <c:pt idx="38">
                  <c:v>2.8145885847566578E-2</c:v>
                </c:pt>
                <c:pt idx="39">
                  <c:v>-3.2829040677352116E-2</c:v>
                </c:pt>
                <c:pt idx="40">
                  <c:v>4.2405823733127621E-4</c:v>
                </c:pt>
                <c:pt idx="41">
                  <c:v>-1.287054720584572E-2</c:v>
                </c:pt>
                <c:pt idx="42">
                  <c:v>-8.187372708757637E-2</c:v>
                </c:pt>
                <c:pt idx="43">
                  <c:v>-1.1518666775590157E-2</c:v>
                </c:pt>
                <c:pt idx="44">
                  <c:v>-4.4620881302104044E-2</c:v>
                </c:pt>
                <c:pt idx="45">
                  <c:v>-4.3779160186625157E-2</c:v>
                </c:pt>
                <c:pt idx="46">
                  <c:v>-5.8434568660618177E-2</c:v>
                </c:pt>
                <c:pt idx="47">
                  <c:v>-4.3978976657906836E-2</c:v>
                </c:pt>
                <c:pt idx="48">
                  <c:v>-6.9595703416380703E-2</c:v>
                </c:pt>
                <c:pt idx="49">
                  <c:v>-8.1561854148213764E-2</c:v>
                </c:pt>
                <c:pt idx="50">
                  <c:v>-9.2189781021897774E-2</c:v>
                </c:pt>
                <c:pt idx="51">
                  <c:v>-7.8521939953810529E-2</c:v>
                </c:pt>
                <c:pt idx="52">
                  <c:v>-0.12514343086632243</c:v>
                </c:pt>
                <c:pt idx="53">
                  <c:v>-8.533465965610354E-2</c:v>
                </c:pt>
                <c:pt idx="54">
                  <c:v>-5.665302666854817E-2</c:v>
                </c:pt>
                <c:pt idx="55">
                  <c:v>1.9854648984790588E-2</c:v>
                </c:pt>
                <c:pt idx="56">
                  <c:v>7.7225433526011592E-2</c:v>
                </c:pt>
                <c:pt idx="57">
                  <c:v>8.411285455642728E-2</c:v>
                </c:pt>
                <c:pt idx="58">
                  <c:v>0.14620644741126659</c:v>
                </c:pt>
                <c:pt idx="59">
                  <c:v>0.20280824194084426</c:v>
                </c:pt>
                <c:pt idx="60">
                  <c:v>0.30881178454166297</c:v>
                </c:pt>
                <c:pt idx="61">
                  <c:v>0.22448645552009161</c:v>
                </c:pt>
                <c:pt idx="62">
                  <c:v>0.26915903696168197</c:v>
                </c:pt>
                <c:pt idx="63">
                  <c:v>0.37931970327483255</c:v>
                </c:pt>
                <c:pt idx="64">
                  <c:v>0.34519604380077695</c:v>
                </c:pt>
                <c:pt idx="65">
                  <c:v>0.32856662180349944</c:v>
                </c:pt>
                <c:pt idx="66">
                  <c:v>0.39503105590062115</c:v>
                </c:pt>
                <c:pt idx="67">
                  <c:v>0.3284297520661158</c:v>
                </c:pt>
                <c:pt idx="68">
                  <c:v>0.31554890717194389</c:v>
                </c:pt>
                <c:pt idx="69">
                  <c:v>0.21289745466373908</c:v>
                </c:pt>
                <c:pt idx="70">
                  <c:v>0.21443736730360946</c:v>
                </c:pt>
                <c:pt idx="71">
                  <c:v>0.28005497615005243</c:v>
                </c:pt>
                <c:pt idx="72">
                  <c:v>0.31163312755551997</c:v>
                </c:pt>
                <c:pt idx="73">
                  <c:v>0.34493289399662463</c:v>
                </c:pt>
                <c:pt idx="74">
                  <c:v>0.33223446168690202</c:v>
                </c:pt>
                <c:pt idx="75">
                  <c:v>0.36623817608537468</c:v>
                </c:pt>
                <c:pt idx="76">
                  <c:v>0.42323141241085327</c:v>
                </c:pt>
                <c:pt idx="77">
                  <c:v>0.33954789093451421</c:v>
                </c:pt>
                <c:pt idx="78">
                  <c:v>0.28344925585221753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E5-4312-A553-19560758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752144"/>
        <c:axId val="1434767968"/>
      </c:lineChart>
      <c:dateAx>
        <c:axId val="1433752144"/>
        <c:scaling>
          <c:orientation val="minMax"/>
          <c:max val="46023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4767968"/>
        <c:crosses val="autoZero"/>
        <c:auto val="1"/>
        <c:lblOffset val="100"/>
        <c:baseTimeUnit val="months"/>
      </c:dateAx>
      <c:valAx>
        <c:axId val="1434767968"/>
        <c:scaling>
          <c:orientation val="minMax"/>
          <c:max val="0.42000000000000004"/>
          <c:min val="-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n-US"/>
          </a:p>
        </c:txPr>
        <c:crossAx val="1433752144"/>
        <c:crosses val="autoZero"/>
        <c:crossBetween val="between"/>
        <c:majorUnit val="4.0000000000000008E-2"/>
      </c:valAx>
      <c:spPr>
        <a:noFill/>
      </c:spPr>
    </c:plotArea>
    <c:legend>
      <c:legendPos val="t"/>
      <c:layout>
        <c:manualLayout>
          <c:xMode val="edge"/>
          <c:yMode val="edge"/>
          <c:x val="6.6554714113523775E-2"/>
          <c:y val="3.3333979919671318E-2"/>
          <c:w val="0.87236367476998777"/>
          <c:h val="0.10840930840794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365881</xdr:colOff>
      <xdr:row>32</xdr:row>
      <xdr:rowOff>101600</xdr:rowOff>
    </xdr:from>
    <xdr:to>
      <xdr:col>47</xdr:col>
      <xdr:colOff>393701</xdr:colOff>
      <xdr:row>73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DCA01D-7950-2D64-BA65-B7E3FE8BC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434202</xdr:colOff>
      <xdr:row>0</xdr:row>
      <xdr:rowOff>439009</xdr:rowOff>
    </xdr:from>
    <xdr:to>
      <xdr:col>51</xdr:col>
      <xdr:colOff>69273</xdr:colOff>
      <xdr:row>33</xdr:row>
      <xdr:rowOff>171621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B7B341-AE3A-3F12-CCD2-4930A580E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115454</xdr:colOff>
      <xdr:row>13</xdr:row>
      <xdr:rowOff>100445</xdr:rowOff>
    </xdr:from>
    <xdr:to>
      <xdr:col>73</xdr:col>
      <xdr:colOff>101139</xdr:colOff>
      <xdr:row>47</xdr:row>
      <xdr:rowOff>18011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C9740-C8DB-81F5-098F-075823F1D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64655</xdr:colOff>
      <xdr:row>0</xdr:row>
      <xdr:rowOff>171450</xdr:rowOff>
    </xdr:from>
    <xdr:to>
      <xdr:col>61</xdr:col>
      <xdr:colOff>56959</xdr:colOff>
      <xdr:row>38</xdr:row>
      <xdr:rowOff>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18B85A-FA2E-41A6-B2B4-BD35DD8AA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252312</xdr:colOff>
      <xdr:row>48</xdr:row>
      <xdr:rowOff>5715</xdr:rowOff>
    </xdr:from>
    <xdr:to>
      <xdr:col>40</xdr:col>
      <xdr:colOff>51954</xdr:colOff>
      <xdr:row>70</xdr:row>
      <xdr:rowOff>177982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2D1440-5010-906D-7A06-FEFC3A99A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99181</xdr:colOff>
      <xdr:row>42</xdr:row>
      <xdr:rowOff>25400</xdr:rowOff>
    </xdr:from>
    <xdr:to>
      <xdr:col>47</xdr:col>
      <xdr:colOff>127001</xdr:colOff>
      <xdr:row>83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595D66-601C-4A8F-8878-8DD6BC9A7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485454</xdr:colOff>
      <xdr:row>0</xdr:row>
      <xdr:rowOff>660124</xdr:rowOff>
    </xdr:from>
    <xdr:to>
      <xdr:col>51</xdr:col>
      <xdr:colOff>357187</xdr:colOff>
      <xdr:row>35</xdr:row>
      <xdr:rowOff>141458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1ACCE8-A29D-4274-B83E-4E84B96F6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288636</xdr:colOff>
      <xdr:row>10</xdr:row>
      <xdr:rowOff>13854</xdr:rowOff>
    </xdr:from>
    <xdr:to>
      <xdr:col>66</xdr:col>
      <xdr:colOff>406400</xdr:colOff>
      <xdr:row>26</xdr:row>
      <xdr:rowOff>11544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4FC65D-0A74-45F9-A904-DFB816878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575830</xdr:colOff>
      <xdr:row>0</xdr:row>
      <xdr:rowOff>35117</xdr:rowOff>
    </xdr:from>
    <xdr:to>
      <xdr:col>57</xdr:col>
      <xdr:colOff>76009</xdr:colOff>
      <xdr:row>36</xdr:row>
      <xdr:rowOff>180275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B77E1B-8D0A-489E-8C99-F9BF562EF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552449</xdr:colOff>
      <xdr:row>47</xdr:row>
      <xdr:rowOff>0</xdr:rowOff>
    </xdr:from>
    <xdr:to>
      <xdr:col>35</xdr:col>
      <xdr:colOff>225135</xdr:colOff>
      <xdr:row>69</xdr:row>
      <xdr:rowOff>172267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D2D870-E016-44C5-AEC0-450FE81D4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175380</xdr:colOff>
      <xdr:row>42</xdr:row>
      <xdr:rowOff>25400</xdr:rowOff>
    </xdr:from>
    <xdr:to>
      <xdr:col>52</xdr:col>
      <xdr:colOff>91439</xdr:colOff>
      <xdr:row>83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CB449C-B481-4ED9-8CED-BF61B644D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434202</xdr:colOff>
      <xdr:row>0</xdr:row>
      <xdr:rowOff>439009</xdr:rowOff>
    </xdr:from>
    <xdr:to>
      <xdr:col>51</xdr:col>
      <xdr:colOff>587375</xdr:colOff>
      <xdr:row>33</xdr:row>
      <xdr:rowOff>171621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C4DE18-970E-431A-9CC9-ACC83615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288636</xdr:colOff>
      <xdr:row>10</xdr:row>
      <xdr:rowOff>13854</xdr:rowOff>
    </xdr:from>
    <xdr:to>
      <xdr:col>65</xdr:col>
      <xdr:colOff>335280</xdr:colOff>
      <xdr:row>31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DD71B9-0F35-49B7-8FA8-D7C8B4110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351790</xdr:colOff>
      <xdr:row>0</xdr:row>
      <xdr:rowOff>238432</xdr:rowOff>
    </xdr:from>
    <xdr:to>
      <xdr:col>55</xdr:col>
      <xdr:colOff>536499</xdr:colOff>
      <xdr:row>40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4889D3-5E9D-4F52-8A29-DAD727231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744682</xdr:colOff>
      <xdr:row>49</xdr:row>
      <xdr:rowOff>138546</xdr:rowOff>
    </xdr:from>
    <xdr:to>
      <xdr:col>33</xdr:col>
      <xdr:colOff>386195</xdr:colOff>
      <xdr:row>73</xdr:row>
      <xdr:rowOff>105073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F30006-854E-4112-93E1-6434EBD09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175381</xdr:colOff>
      <xdr:row>42</xdr:row>
      <xdr:rowOff>25400</xdr:rowOff>
    </xdr:from>
    <xdr:to>
      <xdr:col>47</xdr:col>
      <xdr:colOff>203201</xdr:colOff>
      <xdr:row>83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CA0EA-CDA2-4AE7-A40D-7BCD1F505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525642</xdr:colOff>
      <xdr:row>0</xdr:row>
      <xdr:rowOff>499969</xdr:rowOff>
    </xdr:from>
    <xdr:to>
      <xdr:col>51</xdr:col>
      <xdr:colOff>160713</xdr:colOff>
      <xdr:row>34</xdr:row>
      <xdr:rowOff>49701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1E340F-56A2-43AE-98F3-E267CE9C4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52</xdr:col>
      <xdr:colOff>288636</xdr:colOff>
      <xdr:row>10</xdr:row>
      <xdr:rowOff>13854</xdr:rowOff>
    </xdr:from>
    <xdr:to>
      <xdr:col>67</xdr:col>
      <xdr:colOff>0</xdr:colOff>
      <xdr:row>26</xdr:row>
      <xdr:rowOff>11544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3F1B73-31EE-4679-B1F8-D5E7ED4A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340880</xdr:colOff>
      <xdr:row>0</xdr:row>
      <xdr:rowOff>682817</xdr:rowOff>
    </xdr:from>
    <xdr:to>
      <xdr:col>40</xdr:col>
      <xdr:colOff>488759</xdr:colOff>
      <xdr:row>40</xdr:row>
      <xdr:rowOff>73595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EDFD15-620B-4ECB-A353-628A5A00D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fice\Desktop\Kaben\KABEN_Industry_Performance%20.xlsx" TargetMode="External"/><Relationship Id="rId1" Type="http://schemas.openxmlformats.org/officeDocument/2006/relationships/externalLinkPath" Target="/Users/Office/Desktop/Kaben/KABEN_Industry_Performanc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utious"/>
      <sheetName val="Cautious YTD 2025"/>
      <sheetName val="Cautious (2)"/>
      <sheetName val="Cautious Rolling "/>
      <sheetName val="Balanced"/>
      <sheetName val="Balanced (2)"/>
      <sheetName val="Balanced YTD 2025 "/>
      <sheetName val="Balanced Rolling"/>
      <sheetName val="Growth"/>
      <sheetName val="Growth (2)"/>
      <sheetName val="Growth YTD 2025 "/>
      <sheetName val="Growth Rolling"/>
    </sheetNames>
    <sheetDataSet>
      <sheetData sheetId="0">
        <row r="2">
          <cell r="C2">
            <v>1072.4000000000001</v>
          </cell>
          <cell r="D2">
            <v>99.2</v>
          </cell>
          <cell r="E2">
            <v>101.9</v>
          </cell>
          <cell r="F2">
            <v>116.14787</v>
          </cell>
        </row>
        <row r="3">
          <cell r="C3">
            <v>1074.9000000000001</v>
          </cell>
          <cell r="D3">
            <v>99.5</v>
          </cell>
          <cell r="E3">
            <v>102.5</v>
          </cell>
          <cell r="F3">
            <v>115.98445</v>
          </cell>
        </row>
        <row r="4">
          <cell r="C4">
            <v>1080.9000000000001</v>
          </cell>
          <cell r="D4">
            <v>100</v>
          </cell>
          <cell r="E4">
            <v>103.2</v>
          </cell>
          <cell r="F4">
            <v>116.45316</v>
          </cell>
        </row>
        <row r="5">
          <cell r="C5">
            <v>1097.3</v>
          </cell>
          <cell r="D5">
            <v>101.6</v>
          </cell>
          <cell r="E5">
            <v>104.7</v>
          </cell>
          <cell r="F5">
            <v>118.51842000000001</v>
          </cell>
        </row>
        <row r="6">
          <cell r="C6">
            <v>1102.4000000000001</v>
          </cell>
          <cell r="D6">
            <v>102.2</v>
          </cell>
          <cell r="E6">
            <v>105.5</v>
          </cell>
          <cell r="F6">
            <v>119.03785999999999</v>
          </cell>
        </row>
        <row r="7">
          <cell r="C7">
            <v>1103.8</v>
          </cell>
          <cell r="D7">
            <v>102.7</v>
          </cell>
          <cell r="E7">
            <v>106.2</v>
          </cell>
          <cell r="F7">
            <v>119.82048</v>
          </cell>
        </row>
        <row r="8">
          <cell r="C8">
            <v>1117</v>
          </cell>
          <cell r="D8">
            <v>103.9</v>
          </cell>
          <cell r="E8">
            <v>107.5</v>
          </cell>
          <cell r="F8">
            <v>121.19432999999999</v>
          </cell>
        </row>
        <row r="9">
          <cell r="C9">
            <v>1117.4000000000001</v>
          </cell>
          <cell r="D9">
            <v>104</v>
          </cell>
          <cell r="E9">
            <v>107.5</v>
          </cell>
          <cell r="F9">
            <v>121.37114</v>
          </cell>
        </row>
        <row r="10">
          <cell r="C10">
            <v>1117.4000000000001</v>
          </cell>
          <cell r="D10">
            <v>104.5</v>
          </cell>
          <cell r="E10">
            <v>106.8</v>
          </cell>
          <cell r="F10">
            <v>121.33634000000001</v>
          </cell>
        </row>
        <row r="11">
          <cell r="C11">
            <v>1133.3</v>
          </cell>
          <cell r="D11">
            <v>105.9</v>
          </cell>
          <cell r="E11">
            <v>107.3</v>
          </cell>
          <cell r="F11">
            <v>123.50551</v>
          </cell>
        </row>
        <row r="12">
          <cell r="C12">
            <v>1135.2</v>
          </cell>
          <cell r="D12">
            <v>106.4</v>
          </cell>
          <cell r="E12">
            <v>107.5</v>
          </cell>
          <cell r="F12">
            <v>124.06135</v>
          </cell>
        </row>
        <row r="13">
          <cell r="C13">
            <v>1159.8</v>
          </cell>
          <cell r="D13">
            <v>109.8</v>
          </cell>
          <cell r="E13">
            <v>109.2</v>
          </cell>
          <cell r="F13">
            <v>127.95220999999999</v>
          </cell>
        </row>
        <row r="14">
          <cell r="C14">
            <v>1177.2</v>
          </cell>
          <cell r="D14">
            <v>112.3</v>
          </cell>
          <cell r="E14">
            <v>110.8</v>
          </cell>
          <cell r="F14">
            <v>130.43265</v>
          </cell>
        </row>
        <row r="15">
          <cell r="C15">
            <v>1190.4000000000001</v>
          </cell>
          <cell r="D15">
            <v>113.4</v>
          </cell>
          <cell r="E15">
            <v>111.4</v>
          </cell>
          <cell r="F15">
            <v>132.09605999999999</v>
          </cell>
        </row>
        <row r="16">
          <cell r="C16">
            <v>1183.5</v>
          </cell>
          <cell r="D16">
            <v>113.3</v>
          </cell>
          <cell r="E16">
            <v>111.7</v>
          </cell>
          <cell r="F16">
            <v>131.39421999999999</v>
          </cell>
        </row>
        <row r="17">
          <cell r="C17">
            <v>1188.5999999999999</v>
          </cell>
          <cell r="D17">
            <v>114</v>
          </cell>
          <cell r="E17">
            <v>111.9</v>
          </cell>
          <cell r="F17">
            <v>131.6687</v>
          </cell>
        </row>
        <row r="18">
          <cell r="C18">
            <v>1166.2</v>
          </cell>
          <cell r="D18">
            <v>111.6</v>
          </cell>
          <cell r="E18">
            <v>110.6</v>
          </cell>
          <cell r="F18">
            <v>128.53390999999999</v>
          </cell>
        </row>
        <row r="19">
          <cell r="C19">
            <v>1174.2</v>
          </cell>
          <cell r="D19">
            <v>113.1</v>
          </cell>
          <cell r="E19">
            <v>111.1</v>
          </cell>
          <cell r="F19">
            <v>130.31779</v>
          </cell>
        </row>
        <row r="20">
          <cell r="C20">
            <v>1148.5</v>
          </cell>
          <cell r="D20">
            <v>109.6</v>
          </cell>
          <cell r="E20">
            <v>109.3</v>
          </cell>
          <cell r="F20">
            <v>126.49337</v>
          </cell>
        </row>
        <row r="21">
          <cell r="C21">
            <v>1138.5</v>
          </cell>
          <cell r="D21">
            <v>108</v>
          </cell>
          <cell r="E21">
            <v>108.5</v>
          </cell>
          <cell r="F21">
            <v>123.58976</v>
          </cell>
        </row>
        <row r="22">
          <cell r="C22">
            <v>1170.2</v>
          </cell>
          <cell r="D22">
            <v>112.4</v>
          </cell>
          <cell r="E22">
            <v>110.5</v>
          </cell>
          <cell r="F22">
            <v>128.32426000000001</v>
          </cell>
        </row>
        <row r="23">
          <cell r="C23">
            <v>1175.7</v>
          </cell>
          <cell r="D23">
            <v>113.8</v>
          </cell>
          <cell r="E23">
            <v>111.1</v>
          </cell>
          <cell r="F23">
            <v>129.92686</v>
          </cell>
        </row>
        <row r="24">
          <cell r="C24">
            <v>1156.5</v>
          </cell>
          <cell r="D24">
            <v>111.9</v>
          </cell>
          <cell r="E24">
            <v>110.1</v>
          </cell>
          <cell r="F24">
            <v>127.68504</v>
          </cell>
        </row>
        <row r="25">
          <cell r="C25">
            <v>1140.8</v>
          </cell>
          <cell r="D25">
            <v>109.5</v>
          </cell>
          <cell r="E25">
            <v>108.7</v>
          </cell>
          <cell r="F25">
            <v>124.30231000000001</v>
          </cell>
        </row>
        <row r="26">
          <cell r="C26">
            <v>1144.9000000000001</v>
          </cell>
          <cell r="D26">
            <v>109.5</v>
          </cell>
          <cell r="E26">
            <v>109</v>
          </cell>
          <cell r="F26">
            <v>124.14617</v>
          </cell>
        </row>
        <row r="27">
          <cell r="C27">
            <v>1150.5999999999999</v>
          </cell>
          <cell r="D27">
            <v>111.8</v>
          </cell>
          <cell r="E27">
            <v>109.8</v>
          </cell>
          <cell r="F27">
            <v>126.33204000000001</v>
          </cell>
        </row>
        <row r="28">
          <cell r="C28">
            <v>1158.3</v>
          </cell>
          <cell r="D28">
            <v>112.4</v>
          </cell>
          <cell r="E28">
            <v>110.9</v>
          </cell>
          <cell r="F28">
            <v>127.02685</v>
          </cell>
        </row>
        <row r="29">
          <cell r="C29">
            <v>1159.8</v>
          </cell>
          <cell r="D29">
            <v>113</v>
          </cell>
          <cell r="E29">
            <v>111.4</v>
          </cell>
          <cell r="F29">
            <v>128.39017999999999</v>
          </cell>
        </row>
        <row r="30">
          <cell r="C30">
            <v>1161.3</v>
          </cell>
          <cell r="D30">
            <v>113.7</v>
          </cell>
          <cell r="E30">
            <v>111.9</v>
          </cell>
          <cell r="F30">
            <v>126.97669</v>
          </cell>
        </row>
        <row r="31">
          <cell r="C31">
            <v>1177.0999999999999</v>
          </cell>
          <cell r="D31">
            <v>115.9</v>
          </cell>
          <cell r="E31">
            <v>113</v>
          </cell>
          <cell r="F31">
            <v>129.54739000000001</v>
          </cell>
        </row>
        <row r="32">
          <cell r="C32">
            <v>1177.7</v>
          </cell>
          <cell r="D32">
            <v>115.9</v>
          </cell>
          <cell r="E32">
            <v>112.9</v>
          </cell>
          <cell r="F32">
            <v>130.93021999999999</v>
          </cell>
        </row>
        <row r="33">
          <cell r="C33">
            <v>1175</v>
          </cell>
          <cell r="D33">
            <v>115.8</v>
          </cell>
          <cell r="E33">
            <v>112.5</v>
          </cell>
          <cell r="F33">
            <v>130.642</v>
          </cell>
        </row>
        <row r="34">
          <cell r="C34">
            <v>1172.3</v>
          </cell>
          <cell r="D34">
            <v>115.4</v>
          </cell>
          <cell r="E34">
            <v>112.2</v>
          </cell>
          <cell r="F34">
            <v>129.76760999999999</v>
          </cell>
        </row>
        <row r="35">
          <cell r="C35">
            <v>1164.0999999999999</v>
          </cell>
          <cell r="D35">
            <v>116.2</v>
          </cell>
          <cell r="E35">
            <v>111.7</v>
          </cell>
          <cell r="F35">
            <v>128.84474</v>
          </cell>
        </row>
        <row r="36">
          <cell r="C36">
            <v>1173.5</v>
          </cell>
          <cell r="D36">
            <v>118.2</v>
          </cell>
          <cell r="E36">
            <v>113.4</v>
          </cell>
          <cell r="F36">
            <v>131.00238999999999</v>
          </cell>
        </row>
        <row r="37">
          <cell r="C37">
            <v>1171.3</v>
          </cell>
          <cell r="D37">
            <v>118.1</v>
          </cell>
          <cell r="E37">
            <v>113.4</v>
          </cell>
          <cell r="F37">
            <v>130.98785000000001</v>
          </cell>
        </row>
        <row r="38">
          <cell r="C38">
            <v>1183.4000000000001</v>
          </cell>
          <cell r="D38">
            <v>120.7</v>
          </cell>
          <cell r="E38">
            <v>114.7</v>
          </cell>
          <cell r="F38">
            <v>133.04929999999999</v>
          </cell>
        </row>
        <row r="39">
          <cell r="C39">
            <v>1182.9000000000001</v>
          </cell>
          <cell r="D39">
            <v>120.8</v>
          </cell>
          <cell r="E39">
            <v>115.3</v>
          </cell>
          <cell r="F39">
            <v>133.15851000000001</v>
          </cell>
        </row>
        <row r="40">
          <cell r="C40">
            <v>1187.5999999999999</v>
          </cell>
          <cell r="D40">
            <v>121.1</v>
          </cell>
          <cell r="E40">
            <v>115.5</v>
          </cell>
          <cell r="F40">
            <v>133.88462999999999</v>
          </cell>
        </row>
        <row r="41">
          <cell r="C41">
            <v>1193.3</v>
          </cell>
          <cell r="D41">
            <v>121.3</v>
          </cell>
          <cell r="E41">
            <v>116.3</v>
          </cell>
          <cell r="F41">
            <v>134.58649</v>
          </cell>
        </row>
        <row r="42">
          <cell r="C42">
            <v>1185.9000000000001</v>
          </cell>
          <cell r="D42">
            <v>120.9</v>
          </cell>
          <cell r="E42">
            <v>115.6</v>
          </cell>
          <cell r="F42">
            <v>133.4736</v>
          </cell>
        </row>
        <row r="43">
          <cell r="C43">
            <v>1181.8</v>
          </cell>
          <cell r="D43">
            <v>121.5</v>
          </cell>
          <cell r="E43">
            <v>115.4</v>
          </cell>
          <cell r="F43">
            <v>133.58638999999999</v>
          </cell>
        </row>
        <row r="44">
          <cell r="C44">
            <v>1180.7</v>
          </cell>
          <cell r="D44">
            <v>121.8</v>
          </cell>
          <cell r="E44">
            <v>114.9</v>
          </cell>
          <cell r="F44">
            <v>133.48982000000001</v>
          </cell>
        </row>
        <row r="45">
          <cell r="C45">
            <v>1179.3</v>
          </cell>
          <cell r="D45">
            <v>122.6</v>
          </cell>
          <cell r="E45">
            <v>116</v>
          </cell>
          <cell r="F45">
            <v>134.04687000000001</v>
          </cell>
        </row>
        <row r="46">
          <cell r="C46">
            <v>1189.3</v>
          </cell>
          <cell r="D46">
            <v>124.3</v>
          </cell>
          <cell r="E46">
            <v>117</v>
          </cell>
          <cell r="F46">
            <v>136.05485999999999</v>
          </cell>
        </row>
        <row r="47">
          <cell r="C47">
            <v>1185.9000000000001</v>
          </cell>
          <cell r="D47">
            <v>124.8</v>
          </cell>
          <cell r="E47">
            <v>117.3</v>
          </cell>
          <cell r="F47">
            <v>135.98456999999999</v>
          </cell>
        </row>
        <row r="48">
          <cell r="C48">
            <v>1185.2</v>
          </cell>
          <cell r="D48">
            <v>125.3</v>
          </cell>
          <cell r="E48">
            <v>117.9</v>
          </cell>
          <cell r="F48">
            <v>136.04444000000001</v>
          </cell>
        </row>
        <row r="49">
          <cell r="C49">
            <v>1190</v>
          </cell>
          <cell r="D49">
            <v>126.8</v>
          </cell>
          <cell r="E49">
            <v>119</v>
          </cell>
          <cell r="F49">
            <v>136.70032</v>
          </cell>
        </row>
        <row r="50">
          <cell r="C50">
            <v>1177.5999999999999</v>
          </cell>
          <cell r="D50">
            <v>124.9</v>
          </cell>
          <cell r="E50">
            <v>117.2</v>
          </cell>
          <cell r="F50">
            <v>135.06871000000001</v>
          </cell>
        </row>
        <row r="51">
          <cell r="C51">
            <v>1164.2</v>
          </cell>
          <cell r="D51">
            <v>123.6</v>
          </cell>
          <cell r="E51">
            <v>116.3</v>
          </cell>
          <cell r="F51">
            <v>133.28005999999999</v>
          </cell>
        </row>
        <row r="52">
          <cell r="C52">
            <v>1171.9000000000001</v>
          </cell>
          <cell r="D52">
            <v>124.5</v>
          </cell>
          <cell r="E52">
            <v>117.3</v>
          </cell>
          <cell r="F52">
            <v>134.03806</v>
          </cell>
        </row>
        <row r="53">
          <cell r="C53">
            <v>1165.8</v>
          </cell>
          <cell r="D53">
            <v>124.8</v>
          </cell>
          <cell r="E53">
            <v>116.6</v>
          </cell>
          <cell r="F53">
            <v>134.84907000000001</v>
          </cell>
        </row>
        <row r="54">
          <cell r="C54">
            <v>1157.3</v>
          </cell>
          <cell r="D54">
            <v>124.2</v>
          </cell>
          <cell r="E54">
            <v>116</v>
          </cell>
          <cell r="F54">
            <v>134.11605</v>
          </cell>
        </row>
        <row r="55">
          <cell r="C55">
            <v>1167.5999999999999</v>
          </cell>
          <cell r="D55">
            <v>125.7</v>
          </cell>
          <cell r="E55">
            <v>117.2</v>
          </cell>
          <cell r="F55">
            <v>135.13553999999999</v>
          </cell>
        </row>
        <row r="56">
          <cell r="C56">
            <v>1167.4000000000001</v>
          </cell>
          <cell r="D56">
            <v>125.8</v>
          </cell>
          <cell r="E56">
            <v>116.6</v>
          </cell>
          <cell r="F56">
            <v>134.75005999999999</v>
          </cell>
        </row>
        <row r="57">
          <cell r="C57">
            <v>1165.5999999999999</v>
          </cell>
          <cell r="D57">
            <v>126.1</v>
          </cell>
          <cell r="E57">
            <v>116.7</v>
          </cell>
          <cell r="F57">
            <v>134.16701</v>
          </cell>
        </row>
        <row r="58">
          <cell r="C58">
            <v>1142.3</v>
          </cell>
          <cell r="D58">
            <v>122.9</v>
          </cell>
          <cell r="E58">
            <v>114</v>
          </cell>
          <cell r="F58">
            <v>130.8321</v>
          </cell>
        </row>
        <row r="59">
          <cell r="C59">
            <v>1145</v>
          </cell>
          <cell r="D59">
            <v>123.1</v>
          </cell>
          <cell r="E59">
            <v>114.2</v>
          </cell>
          <cell r="F59">
            <v>130.64259000000001</v>
          </cell>
        </row>
        <row r="60">
          <cell r="C60">
            <v>1115.7</v>
          </cell>
          <cell r="D60">
            <v>120.1</v>
          </cell>
          <cell r="E60">
            <v>113.4</v>
          </cell>
          <cell r="F60">
            <v>127.75498</v>
          </cell>
        </row>
        <row r="61">
          <cell r="C61">
            <v>1151.5</v>
          </cell>
          <cell r="D61">
            <v>123.4</v>
          </cell>
          <cell r="E61">
            <v>115.3</v>
          </cell>
          <cell r="F61">
            <v>131.83618000000001</v>
          </cell>
        </row>
        <row r="62">
          <cell r="C62">
            <v>1161.03</v>
          </cell>
          <cell r="D62">
            <v>124.6</v>
          </cell>
          <cell r="E62">
            <v>116</v>
          </cell>
          <cell r="F62">
            <v>134.30537000000001</v>
          </cell>
        </row>
        <row r="63">
          <cell r="C63">
            <v>1174.72</v>
          </cell>
          <cell r="D63">
            <v>126</v>
          </cell>
          <cell r="E63">
            <v>117</v>
          </cell>
          <cell r="F63">
            <v>136.38871</v>
          </cell>
        </row>
        <row r="64">
          <cell r="C64">
            <v>1184.9000000000001</v>
          </cell>
          <cell r="D64">
            <v>127.3</v>
          </cell>
          <cell r="E64">
            <v>118</v>
          </cell>
          <cell r="F64">
            <v>137.93521999999999</v>
          </cell>
        </row>
        <row r="65">
          <cell r="C65">
            <v>1178.92</v>
          </cell>
          <cell r="D65">
            <v>124.9</v>
          </cell>
          <cell r="E65">
            <v>116.9</v>
          </cell>
          <cell r="F65">
            <v>135.18433999999999</v>
          </cell>
        </row>
        <row r="66">
          <cell r="C66">
            <v>1196.3699999999999</v>
          </cell>
          <cell r="D66">
            <v>127.6</v>
          </cell>
          <cell r="E66">
            <v>118.5</v>
          </cell>
          <cell r="F66">
            <v>137.78316000000001</v>
          </cell>
        </row>
        <row r="67">
          <cell r="C67">
            <v>1208.21</v>
          </cell>
          <cell r="D67">
            <v>128.69999999999999</v>
          </cell>
          <cell r="E67">
            <v>118.9</v>
          </cell>
          <cell r="F67">
            <v>139.52508</v>
          </cell>
        </row>
        <row r="68">
          <cell r="C68">
            <v>1214.8699999999999</v>
          </cell>
          <cell r="D68">
            <v>128.1</v>
          </cell>
          <cell r="E68">
            <v>118.7</v>
          </cell>
          <cell r="F68">
            <v>139.34116</v>
          </cell>
        </row>
        <row r="69">
          <cell r="C69">
            <v>1217.6300000000001</v>
          </cell>
          <cell r="D69">
            <v>129</v>
          </cell>
          <cell r="E69">
            <v>119.3</v>
          </cell>
          <cell r="F69">
            <v>140.8032</v>
          </cell>
        </row>
        <row r="70">
          <cell r="C70">
            <v>1218.96</v>
          </cell>
          <cell r="D70">
            <v>129.1</v>
          </cell>
          <cell r="E70">
            <v>119.9</v>
          </cell>
          <cell r="F70">
            <v>141.12578999999999</v>
          </cell>
        </row>
        <row r="71">
          <cell r="C71">
            <v>1225.53</v>
          </cell>
          <cell r="D71">
            <v>130</v>
          </cell>
          <cell r="E71">
            <v>120.7</v>
          </cell>
          <cell r="F71">
            <v>142.59040999999999</v>
          </cell>
        </row>
        <row r="72">
          <cell r="C72">
            <v>1231.1099999999999</v>
          </cell>
          <cell r="D72">
            <v>131</v>
          </cell>
          <cell r="E72">
            <v>121.8</v>
          </cell>
          <cell r="F72">
            <v>143.83561</v>
          </cell>
        </row>
        <row r="73">
          <cell r="C73">
            <v>1244.1500000000001</v>
          </cell>
          <cell r="D73">
            <v>130.9</v>
          </cell>
          <cell r="E73">
            <v>122.1</v>
          </cell>
          <cell r="F73">
            <v>144.91763</v>
          </cell>
        </row>
        <row r="74">
          <cell r="C74">
            <v>1217.3399999999999</v>
          </cell>
          <cell r="D74">
            <v>126.6</v>
          </cell>
          <cell r="E74">
            <v>119.6</v>
          </cell>
          <cell r="F74">
            <v>140.85543000000001</v>
          </cell>
        </row>
        <row r="75">
          <cell r="C75">
            <v>1141.8399999999999</v>
          </cell>
          <cell r="D75">
            <v>117.2</v>
          </cell>
          <cell r="E75">
            <v>113.4</v>
          </cell>
          <cell r="F75">
            <v>124.37408000000001</v>
          </cell>
        </row>
        <row r="76">
          <cell r="C76">
            <v>1182.8</v>
          </cell>
          <cell r="D76">
            <v>121.8</v>
          </cell>
          <cell r="E76">
            <v>117.2</v>
          </cell>
          <cell r="F76">
            <v>131.54862</v>
          </cell>
        </row>
        <row r="77">
          <cell r="C77">
            <v>1191.32</v>
          </cell>
          <cell r="D77">
            <v>122.9</v>
          </cell>
          <cell r="E77">
            <v>118.1</v>
          </cell>
          <cell r="F77">
            <v>133.51076</v>
          </cell>
        </row>
        <row r="78">
          <cell r="C78">
            <v>1207.07</v>
          </cell>
          <cell r="D78">
            <v>123.4</v>
          </cell>
          <cell r="E78">
            <v>119</v>
          </cell>
          <cell r="F78">
            <v>134.93</v>
          </cell>
        </row>
        <row r="79">
          <cell r="C79">
            <v>1217.45</v>
          </cell>
          <cell r="D79">
            <v>124.5</v>
          </cell>
          <cell r="E79">
            <v>120.3</v>
          </cell>
          <cell r="F79">
            <v>136.48908</v>
          </cell>
        </row>
        <row r="80">
          <cell r="C80">
            <v>1223.22</v>
          </cell>
          <cell r="D80">
            <v>126.3</v>
          </cell>
          <cell r="E80">
            <v>121.1</v>
          </cell>
          <cell r="F80">
            <v>138.24659</v>
          </cell>
        </row>
        <row r="81">
          <cell r="C81">
            <v>1216.6199999999999</v>
          </cell>
          <cell r="D81">
            <v>125.2</v>
          </cell>
          <cell r="E81">
            <v>120.6</v>
          </cell>
          <cell r="F81">
            <v>137.66956999999999</v>
          </cell>
        </row>
        <row r="82">
          <cell r="C82">
            <v>1212.49</v>
          </cell>
          <cell r="D82">
            <v>124.2</v>
          </cell>
          <cell r="E82">
            <v>120.4</v>
          </cell>
          <cell r="F82">
            <v>136.92371</v>
          </cell>
        </row>
        <row r="83">
          <cell r="C83">
            <v>1255.9000000000001</v>
          </cell>
          <cell r="D83">
            <v>129.4</v>
          </cell>
          <cell r="E83">
            <v>123.3</v>
          </cell>
          <cell r="F83">
            <v>144.23338000000001</v>
          </cell>
        </row>
        <row r="84">
          <cell r="C84">
            <v>1269.54</v>
          </cell>
          <cell r="D84">
            <v>130.9</v>
          </cell>
          <cell r="E84">
            <v>124.3</v>
          </cell>
          <cell r="F84">
            <v>145.68620999999999</v>
          </cell>
        </row>
        <row r="85">
          <cell r="C85">
            <v>1266.69</v>
          </cell>
          <cell r="D85">
            <v>130.9</v>
          </cell>
          <cell r="E85">
            <v>124.3</v>
          </cell>
          <cell r="F85">
            <v>146.21688</v>
          </cell>
        </row>
        <row r="86">
          <cell r="C86">
            <v>1264.21</v>
          </cell>
          <cell r="D86">
            <v>131.30000000000001</v>
          </cell>
          <cell r="E86">
            <v>124.3</v>
          </cell>
          <cell r="F86">
            <v>147.26770999999999</v>
          </cell>
        </row>
        <row r="87">
          <cell r="C87">
            <v>1275.24</v>
          </cell>
          <cell r="D87">
            <v>134.6</v>
          </cell>
          <cell r="E87">
            <v>125.2</v>
          </cell>
          <cell r="F87">
            <v>149.18270000000001</v>
          </cell>
        </row>
        <row r="88">
          <cell r="C88">
            <v>1284.03</v>
          </cell>
          <cell r="D88">
            <v>136</v>
          </cell>
          <cell r="E88">
            <v>126</v>
          </cell>
          <cell r="F88">
            <v>150.60149999999999</v>
          </cell>
        </row>
        <row r="89">
          <cell r="C89">
            <v>1286.95</v>
          </cell>
          <cell r="D89">
            <v>136.19999999999999</v>
          </cell>
          <cell r="E89">
            <v>126.2</v>
          </cell>
          <cell r="F89">
            <v>150.84797</v>
          </cell>
        </row>
        <row r="90">
          <cell r="C90">
            <v>1302.5999999999999</v>
          </cell>
          <cell r="D90">
            <v>138.5</v>
          </cell>
          <cell r="E90">
            <v>126.8</v>
          </cell>
          <cell r="F90">
            <v>152.96525</v>
          </cell>
        </row>
        <row r="91">
          <cell r="C91">
            <v>1312.81</v>
          </cell>
          <cell r="D91">
            <v>139.4</v>
          </cell>
          <cell r="E91">
            <v>127.2</v>
          </cell>
          <cell r="F91">
            <v>154.13104000000001</v>
          </cell>
        </row>
        <row r="92">
          <cell r="C92">
            <v>1321.06</v>
          </cell>
          <cell r="D92">
            <v>141.1</v>
          </cell>
          <cell r="E92">
            <v>127.8</v>
          </cell>
          <cell r="F92">
            <v>155.7396</v>
          </cell>
        </row>
        <row r="93">
          <cell r="C93">
            <v>1304.1300000000001</v>
          </cell>
          <cell r="D93">
            <v>138.69999999999999</v>
          </cell>
          <cell r="E93">
            <v>126.8</v>
          </cell>
          <cell r="F93">
            <v>153.51137</v>
          </cell>
        </row>
        <row r="94">
          <cell r="C94">
            <v>1319.99</v>
          </cell>
          <cell r="D94">
            <v>141.19999999999999</v>
          </cell>
          <cell r="E94">
            <v>127.5</v>
          </cell>
          <cell r="F94">
            <v>155.06738000000001</v>
          </cell>
        </row>
        <row r="95">
          <cell r="C95">
            <v>1316</v>
          </cell>
          <cell r="D95">
            <v>140.69999999999999</v>
          </cell>
          <cell r="E95">
            <v>127.9</v>
          </cell>
          <cell r="F95">
            <v>153.91489999999999</v>
          </cell>
        </row>
        <row r="96">
          <cell r="C96">
            <v>1329.63</v>
          </cell>
          <cell r="D96">
            <v>143.4</v>
          </cell>
          <cell r="E96">
            <v>128.80000000000001</v>
          </cell>
          <cell r="F96">
            <v>157.10584</v>
          </cell>
        </row>
        <row r="97">
          <cell r="C97">
            <v>1303.6600000000001</v>
          </cell>
          <cell r="D97">
            <v>140.6</v>
          </cell>
          <cell r="E97">
            <v>127.2</v>
          </cell>
          <cell r="F97">
            <v>151.93897999999999</v>
          </cell>
        </row>
        <row r="98">
          <cell r="C98">
            <v>1278.48</v>
          </cell>
          <cell r="D98">
            <v>137.19999999999999</v>
          </cell>
          <cell r="E98">
            <v>126.1</v>
          </cell>
          <cell r="F98">
            <v>148.14403999999999</v>
          </cell>
        </row>
        <row r="99">
          <cell r="C99">
            <v>1280.07</v>
          </cell>
          <cell r="D99">
            <v>138.30000000000001</v>
          </cell>
          <cell r="E99">
            <v>126.3</v>
          </cell>
          <cell r="F99">
            <v>148.25584000000001</v>
          </cell>
        </row>
        <row r="100">
          <cell r="C100">
            <v>1251.04</v>
          </cell>
          <cell r="D100">
            <v>135.4</v>
          </cell>
          <cell r="E100">
            <v>125.1</v>
          </cell>
          <cell r="F100">
            <v>145.64158</v>
          </cell>
        </row>
        <row r="101">
          <cell r="C101">
            <v>1240.96</v>
          </cell>
          <cell r="D101">
            <v>134.69999999999999</v>
          </cell>
          <cell r="E101">
            <v>124.8</v>
          </cell>
          <cell r="F101">
            <v>143.26480000000001</v>
          </cell>
        </row>
        <row r="102">
          <cell r="C102">
            <v>1197.6099999999999</v>
          </cell>
          <cell r="D102">
            <v>129.6</v>
          </cell>
          <cell r="E102">
            <v>121.9</v>
          </cell>
          <cell r="F102">
            <v>136.96065999999999</v>
          </cell>
        </row>
        <row r="103">
          <cell r="C103">
            <v>1238.1500000000001</v>
          </cell>
          <cell r="D103">
            <v>134.69999999999999</v>
          </cell>
          <cell r="E103">
            <v>124.9</v>
          </cell>
          <cell r="F103">
            <v>142.68307999999999</v>
          </cell>
        </row>
        <row r="104">
          <cell r="C104">
            <v>1211</v>
          </cell>
          <cell r="D104">
            <v>132.6</v>
          </cell>
          <cell r="E104">
            <v>123.5</v>
          </cell>
          <cell r="F104">
            <v>140.60654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1A9E-FC7C-4D8D-8FA1-E7F19715085C}">
  <dimension ref="A1:I129"/>
  <sheetViews>
    <sheetView topLeftCell="A104" workbookViewId="0">
      <selection activeCell="G114" sqref="G114"/>
    </sheetView>
  </sheetViews>
  <sheetFormatPr defaultRowHeight="15" x14ac:dyDescent="0.25"/>
  <cols>
    <col min="1" max="1" width="10.5703125" style="2" bestFit="1" customWidth="1"/>
    <col min="6" max="6" width="13.5703125" customWidth="1"/>
  </cols>
  <sheetData>
    <row r="1" spans="1:4" ht="60" x14ac:dyDescent="0.25">
      <c r="B1" s="1" t="s">
        <v>60</v>
      </c>
      <c r="C1" s="1" t="s">
        <v>59</v>
      </c>
      <c r="D1" s="1" t="s">
        <v>58</v>
      </c>
    </row>
    <row r="2" spans="1:4" x14ac:dyDescent="0.25">
      <c r="B2">
        <v>100</v>
      </c>
      <c r="C2">
        <v>100</v>
      </c>
      <c r="D2">
        <v>100</v>
      </c>
    </row>
    <row r="3" spans="1:4" x14ac:dyDescent="0.25">
      <c r="A3" s="2">
        <v>42186</v>
      </c>
      <c r="B3">
        <v>97.775184247894373</v>
      </c>
      <c r="C3">
        <v>97.132060505065866</v>
      </c>
      <c r="D3">
        <v>96.588764376290186</v>
      </c>
    </row>
    <row r="4" spans="1:4" x14ac:dyDescent="0.25">
      <c r="A4" s="2">
        <v>42217</v>
      </c>
      <c r="B4">
        <v>99.359297491357907</v>
      </c>
      <c r="C4">
        <v>98.820891147003366</v>
      </c>
      <c r="D4">
        <v>98.777204364494253</v>
      </c>
    </row>
    <row r="5" spans="1:4" x14ac:dyDescent="0.25">
      <c r="A5" s="2">
        <v>42248</v>
      </c>
      <c r="B5">
        <v>96.719336587966524</v>
      </c>
      <c r="C5">
        <v>94.419240096755431</v>
      </c>
      <c r="D5">
        <v>93.029858448835142</v>
      </c>
    </row>
    <row r="6" spans="1:4" x14ac:dyDescent="0.25">
      <c r="A6" s="2">
        <v>42278</v>
      </c>
      <c r="B6">
        <v>95.522857333262721</v>
      </c>
      <c r="C6">
        <v>92.433966612164653</v>
      </c>
      <c r="D6">
        <v>90.633146564435265</v>
      </c>
    </row>
    <row r="7" spans="1:4" x14ac:dyDescent="0.25">
      <c r="A7" s="2">
        <v>42309</v>
      </c>
      <c r="B7">
        <v>98.647681116577289</v>
      </c>
      <c r="C7">
        <v>97.373086877662061</v>
      </c>
      <c r="D7">
        <v>96.774329106458282</v>
      </c>
    </row>
    <row r="8" spans="1:4" x14ac:dyDescent="0.25">
      <c r="A8" s="2">
        <v>42339</v>
      </c>
      <c r="B8">
        <v>99.820152182865527</v>
      </c>
      <c r="C8">
        <v>99.331945439467489</v>
      </c>
      <c r="D8">
        <v>99.441094072544985</v>
      </c>
    </row>
    <row r="9" spans="1:4" x14ac:dyDescent="0.25">
      <c r="A9" s="2">
        <v>42370</v>
      </c>
      <c r="B9">
        <v>97.968189577541352</v>
      </c>
      <c r="C9">
        <v>96.412195072245197</v>
      </c>
      <c r="D9">
        <v>95.957313476850487</v>
      </c>
    </row>
    <row r="10" spans="1:4" x14ac:dyDescent="0.25">
      <c r="A10" s="2">
        <v>42401</v>
      </c>
      <c r="B10">
        <v>96.012333886404562</v>
      </c>
      <c r="C10">
        <v>92.753924222876108</v>
      </c>
      <c r="D10">
        <v>90.803302860513128</v>
      </c>
    </row>
    <row r="11" spans="1:4" x14ac:dyDescent="0.25">
      <c r="A11" s="2">
        <v>42430</v>
      </c>
      <c r="B11">
        <v>95.903314497015685</v>
      </c>
      <c r="C11">
        <v>92.369222617444507</v>
      </c>
      <c r="D11">
        <v>90.034503096431735</v>
      </c>
    </row>
    <row r="12" spans="1:4" x14ac:dyDescent="0.25">
      <c r="A12" s="2">
        <v>42461</v>
      </c>
      <c r="B12">
        <v>96.948824111398039</v>
      </c>
      <c r="C12">
        <v>93.68401168213677</v>
      </c>
      <c r="D12">
        <v>91.548068416396333</v>
      </c>
    </row>
    <row r="13" spans="1:4" x14ac:dyDescent="0.25">
      <c r="A13" s="2">
        <v>42491</v>
      </c>
      <c r="B13">
        <v>96.851766097020459</v>
      </c>
      <c r="C13">
        <v>93.87048379283803</v>
      </c>
      <c r="D13">
        <v>91.743217340017694</v>
      </c>
    </row>
    <row r="14" spans="1:4" x14ac:dyDescent="0.25">
      <c r="A14" s="2">
        <v>42522</v>
      </c>
      <c r="B14">
        <v>97.858913872973673</v>
      </c>
      <c r="C14">
        <v>95.326204700758908</v>
      </c>
      <c r="D14">
        <v>93.660203479799463</v>
      </c>
    </row>
    <row r="15" spans="1:4" x14ac:dyDescent="0.25">
      <c r="A15" s="2">
        <v>42552</v>
      </c>
      <c r="B15">
        <v>97.672316422797067</v>
      </c>
      <c r="C15">
        <v>94.340465623760579</v>
      </c>
      <c r="D15">
        <v>92.075936301975815</v>
      </c>
    </row>
    <row r="16" spans="1:4" x14ac:dyDescent="0.25">
      <c r="A16" s="2">
        <v>42583</v>
      </c>
      <c r="B16">
        <v>99.118361223272785</v>
      </c>
      <c r="C16">
        <v>96.24868905168077</v>
      </c>
      <c r="D16">
        <v>94.556989088764382</v>
      </c>
    </row>
    <row r="17" spans="1:4" x14ac:dyDescent="0.25">
      <c r="A17" s="2">
        <v>42614</v>
      </c>
      <c r="B17">
        <v>99.327172655613268</v>
      </c>
      <c r="C17">
        <v>96.528906704373924</v>
      </c>
      <c r="D17">
        <v>94.903936891772346</v>
      </c>
    </row>
    <row r="18" spans="1:4" x14ac:dyDescent="0.25">
      <c r="A18" s="2">
        <v>42644</v>
      </c>
      <c r="B18">
        <v>99.070430284834572</v>
      </c>
      <c r="C18">
        <v>96.359678756915329</v>
      </c>
      <c r="D18">
        <v>94.658139191978762</v>
      </c>
    </row>
    <row r="19" spans="1:4" x14ac:dyDescent="0.25">
      <c r="A19" s="2">
        <v>42675</v>
      </c>
      <c r="B19">
        <v>98.299690542140837</v>
      </c>
      <c r="C19">
        <v>96.169679431005335</v>
      </c>
      <c r="D19">
        <v>94.557431436154531</v>
      </c>
    </row>
    <row r="20" spans="1:4" x14ac:dyDescent="0.25">
      <c r="A20" s="2">
        <v>42705</v>
      </c>
      <c r="B20">
        <v>98.054738669587579</v>
      </c>
      <c r="C20">
        <v>96.758724370862396</v>
      </c>
      <c r="D20">
        <v>95.819522264818659</v>
      </c>
    </row>
    <row r="21" spans="1:4" x14ac:dyDescent="0.25">
      <c r="A21" s="2">
        <v>42736</v>
      </c>
      <c r="B21">
        <v>99.240623563567084</v>
      </c>
      <c r="C21">
        <v>98.681762102659221</v>
      </c>
      <c r="D21">
        <v>98.283102329696277</v>
      </c>
    </row>
    <row r="22" spans="1:4" x14ac:dyDescent="0.25">
      <c r="A22" s="2">
        <v>42767</v>
      </c>
      <c r="B22">
        <v>98.532595601289842</v>
      </c>
      <c r="C22">
        <v>98.158009835443664</v>
      </c>
      <c r="D22">
        <v>97.944854025361252</v>
      </c>
    </row>
    <row r="23" spans="1:4" x14ac:dyDescent="0.25">
      <c r="A23" s="2">
        <v>42795</v>
      </c>
      <c r="B23">
        <v>100.0574146000544</v>
      </c>
      <c r="C23">
        <v>100.58779081889396</v>
      </c>
      <c r="D23">
        <v>101.01865231495137</v>
      </c>
    </row>
    <row r="24" spans="1:4" x14ac:dyDescent="0.25">
      <c r="A24" s="2">
        <v>42826</v>
      </c>
      <c r="B24">
        <v>100.36242966284308</v>
      </c>
      <c r="C24">
        <v>101.30891037267774</v>
      </c>
      <c r="D24">
        <v>102.27204364494251</v>
      </c>
    </row>
    <row r="25" spans="1:4" x14ac:dyDescent="0.25">
      <c r="A25" s="2">
        <v>42856</v>
      </c>
      <c r="B25">
        <v>100.64198408453622</v>
      </c>
      <c r="C25">
        <v>101.54617438238463</v>
      </c>
      <c r="D25">
        <v>102.67996166322621</v>
      </c>
    </row>
    <row r="26" spans="1:4" x14ac:dyDescent="0.25">
      <c r="A26" s="2">
        <v>42887</v>
      </c>
      <c r="B26">
        <v>100.75476276321439</v>
      </c>
      <c r="C26">
        <v>101.53927671708759</v>
      </c>
      <c r="D26">
        <v>102.67797109997052</v>
      </c>
    </row>
    <row r="27" spans="1:4" x14ac:dyDescent="0.25">
      <c r="A27" s="2">
        <v>42917</v>
      </c>
      <c r="B27">
        <v>100.12721776708474</v>
      </c>
      <c r="C27">
        <v>100.5156788635156</v>
      </c>
      <c r="D27">
        <v>101.4466971394869</v>
      </c>
    </row>
    <row r="28" spans="1:4" x14ac:dyDescent="0.25">
      <c r="A28" s="2">
        <v>42948</v>
      </c>
      <c r="B28">
        <v>99.882522209710302</v>
      </c>
      <c r="C28">
        <v>100.12870416383838</v>
      </c>
      <c r="D28">
        <v>100.92140961368329</v>
      </c>
    </row>
    <row r="29" spans="1:4" x14ac:dyDescent="0.25">
      <c r="A29" s="2">
        <v>42979</v>
      </c>
      <c r="B29">
        <v>99.894141831149867</v>
      </c>
      <c r="C29">
        <v>99.883993810913069</v>
      </c>
      <c r="D29">
        <v>100.49874668239458</v>
      </c>
    </row>
    <row r="30" spans="1:4" x14ac:dyDescent="0.25">
      <c r="A30" s="2">
        <v>43009</v>
      </c>
      <c r="B30">
        <v>100.49588443261224</v>
      </c>
      <c r="C30">
        <v>101.36808920562414</v>
      </c>
      <c r="D30">
        <v>102.50073724565027</v>
      </c>
    </row>
    <row r="31" spans="1:4" x14ac:dyDescent="0.25">
      <c r="A31" s="2">
        <v>43040</v>
      </c>
      <c r="B31">
        <v>101.66869725247223</v>
      </c>
      <c r="C31">
        <v>103.27278541833559</v>
      </c>
      <c r="D31">
        <v>105.01902093777649</v>
      </c>
    </row>
    <row r="32" spans="1:4" x14ac:dyDescent="0.25">
      <c r="A32" s="2">
        <v>43070</v>
      </c>
      <c r="B32">
        <v>101.37948829237709</v>
      </c>
      <c r="C32">
        <v>102.77435071806266</v>
      </c>
      <c r="D32">
        <v>104.41219404305517</v>
      </c>
    </row>
    <row r="33" spans="1:4" x14ac:dyDescent="0.25">
      <c r="A33" s="2">
        <v>43101</v>
      </c>
      <c r="B33">
        <v>101.23731880652825</v>
      </c>
      <c r="C33">
        <v>102.85688755394682</v>
      </c>
      <c r="D33">
        <v>104.72205838985552</v>
      </c>
    </row>
    <row r="34" spans="1:4" x14ac:dyDescent="0.25">
      <c r="A34" s="2">
        <v>43132</v>
      </c>
      <c r="B34">
        <v>101.68424703998696</v>
      </c>
      <c r="C34">
        <v>103.98943716618828</v>
      </c>
      <c r="D34">
        <v>106.3034503096432</v>
      </c>
    </row>
    <row r="35" spans="1:4" x14ac:dyDescent="0.25">
      <c r="A35" s="2">
        <v>43160</v>
      </c>
      <c r="B35">
        <v>100.64839196400659</v>
      </c>
      <c r="C35">
        <v>102.29872534280615</v>
      </c>
      <c r="D35">
        <v>104.16035092892953</v>
      </c>
    </row>
    <row r="36" spans="1:4" x14ac:dyDescent="0.25">
      <c r="A36" s="2">
        <v>43191</v>
      </c>
      <c r="B36">
        <v>99.840828273956575</v>
      </c>
      <c r="C36">
        <v>100.47437125429342</v>
      </c>
      <c r="D36">
        <v>101.58434090238869</v>
      </c>
    </row>
    <row r="37" spans="1:4" x14ac:dyDescent="0.25">
      <c r="A37" s="2">
        <v>43221</v>
      </c>
      <c r="B37">
        <v>100.4142053289635</v>
      </c>
      <c r="C37">
        <v>101.94412264048901</v>
      </c>
      <c r="D37">
        <v>103.76186965496908</v>
      </c>
    </row>
    <row r="38" spans="1:4" x14ac:dyDescent="0.25">
      <c r="A38" s="2">
        <v>43252</v>
      </c>
      <c r="B38">
        <v>100.57611108358101</v>
      </c>
      <c r="C38">
        <v>102.7484844731987</v>
      </c>
      <c r="D38">
        <v>105.32954880566209</v>
      </c>
    </row>
    <row r="39" spans="1:4" x14ac:dyDescent="0.25">
      <c r="A39" s="2">
        <v>43282</v>
      </c>
      <c r="B39">
        <v>100.06604387774114</v>
      </c>
      <c r="C39">
        <v>101.88745204946885</v>
      </c>
      <c r="D39">
        <v>104.32025951046893</v>
      </c>
    </row>
    <row r="40" spans="1:4" x14ac:dyDescent="0.25">
      <c r="A40" s="2">
        <v>43313</v>
      </c>
      <c r="B40">
        <v>100.58884140412879</v>
      </c>
      <c r="C40">
        <v>103.16085512237873</v>
      </c>
      <c r="D40">
        <v>106.2501474491301</v>
      </c>
    </row>
    <row r="41" spans="1:4" x14ac:dyDescent="0.25">
      <c r="A41" s="2">
        <v>43344</v>
      </c>
      <c r="B41">
        <v>100.45786434775482</v>
      </c>
      <c r="C41">
        <v>103.1099848408129</v>
      </c>
      <c r="D41">
        <v>106.588100855205</v>
      </c>
    </row>
    <row r="42" spans="1:4" x14ac:dyDescent="0.25">
      <c r="A42" s="2">
        <v>43374</v>
      </c>
      <c r="B42">
        <v>100.10132993402453</v>
      </c>
      <c r="C42">
        <v>102.90148723069717</v>
      </c>
      <c r="D42">
        <v>106.37916543792396</v>
      </c>
    </row>
    <row r="43" spans="1:4" x14ac:dyDescent="0.25">
      <c r="A43" s="2">
        <v>43405</v>
      </c>
      <c r="B43">
        <v>98.234842801900896</v>
      </c>
      <c r="C43">
        <v>99.60714660830827</v>
      </c>
      <c r="D43">
        <v>101.82313476850491</v>
      </c>
    </row>
    <row r="44" spans="1:4" x14ac:dyDescent="0.25">
      <c r="A44" s="2">
        <v>43435</v>
      </c>
      <c r="B44">
        <v>98.13223129198235</v>
      </c>
      <c r="C44">
        <v>99.666952501736205</v>
      </c>
      <c r="D44">
        <v>102.06878501916843</v>
      </c>
    </row>
    <row r="45" spans="1:4" x14ac:dyDescent="0.25">
      <c r="A45" s="2">
        <v>43466</v>
      </c>
      <c r="B45">
        <v>96.470967179695791</v>
      </c>
      <c r="C45">
        <v>96.081028755426061</v>
      </c>
      <c r="D45">
        <v>96.746461220878842</v>
      </c>
    </row>
    <row r="46" spans="1:4" x14ac:dyDescent="0.25">
      <c r="A46" s="2">
        <v>43497</v>
      </c>
      <c r="B46">
        <v>98.644092704073927</v>
      </c>
      <c r="C46">
        <v>99.845037678496709</v>
      </c>
      <c r="D46">
        <v>101.86058684753766</v>
      </c>
    </row>
    <row r="47" spans="1:4" x14ac:dyDescent="0.25">
      <c r="A47" s="2">
        <v>43525</v>
      </c>
      <c r="B47">
        <v>99.478740364685294</v>
      </c>
      <c r="C47">
        <v>101.56749443875738</v>
      </c>
      <c r="D47">
        <v>104.26334414626959</v>
      </c>
    </row>
    <row r="48" spans="1:4" x14ac:dyDescent="0.25">
      <c r="A48" s="2">
        <v>43556</v>
      </c>
      <c r="B48">
        <v>100.66308736759191</v>
      </c>
      <c r="C48">
        <v>102.87985364408364</v>
      </c>
      <c r="D48">
        <v>105.68372161604253</v>
      </c>
    </row>
    <row r="49" spans="1:4" x14ac:dyDescent="0.25">
      <c r="A49" s="2">
        <v>43586</v>
      </c>
      <c r="B49">
        <v>101.50200694785018</v>
      </c>
      <c r="C49">
        <v>104.69252873112747</v>
      </c>
      <c r="D49">
        <v>108.27263344146276</v>
      </c>
    </row>
    <row r="50" spans="1:4" x14ac:dyDescent="0.25">
      <c r="A50" s="2">
        <v>43617</v>
      </c>
      <c r="B50">
        <v>100.20513758144422</v>
      </c>
      <c r="C50">
        <v>101.94514161377153</v>
      </c>
      <c r="D50">
        <v>104.31605721026253</v>
      </c>
    </row>
    <row r="51" spans="1:4" x14ac:dyDescent="0.25">
      <c r="A51" s="2">
        <v>43647</v>
      </c>
      <c r="B51">
        <v>102.06931787695854</v>
      </c>
      <c r="C51">
        <v>104.59329640992199</v>
      </c>
      <c r="D51">
        <v>107.55241816573286</v>
      </c>
    </row>
    <row r="52" spans="1:4" x14ac:dyDescent="0.25">
      <c r="A52" s="2">
        <v>43678</v>
      </c>
      <c r="B52">
        <v>103.13789585743416</v>
      </c>
      <c r="C52">
        <v>106.10286613669605</v>
      </c>
      <c r="D52">
        <v>109.39671188439995</v>
      </c>
    </row>
    <row r="53" spans="1:4" x14ac:dyDescent="0.25">
      <c r="A53" s="2">
        <v>43709</v>
      </c>
      <c r="B53">
        <v>103.40386557465017</v>
      </c>
      <c r="C53">
        <v>105.48764142173422</v>
      </c>
      <c r="D53">
        <v>107.99690356826899</v>
      </c>
    </row>
    <row r="54" spans="1:4" x14ac:dyDescent="0.25">
      <c r="A54" s="2">
        <v>43739</v>
      </c>
      <c r="B54">
        <v>103.6923910276018</v>
      </c>
      <c r="C54">
        <v>106.67576426915319</v>
      </c>
      <c r="D54">
        <v>109.94898260100273</v>
      </c>
    </row>
    <row r="55" spans="1:4" x14ac:dyDescent="0.25">
      <c r="A55" s="2">
        <v>43770</v>
      </c>
      <c r="B55">
        <v>103.22974212984251</v>
      </c>
      <c r="C55">
        <v>106.62450207478638</v>
      </c>
      <c r="D55">
        <v>110.24498672957837</v>
      </c>
    </row>
    <row r="56" spans="1:4" x14ac:dyDescent="0.25">
      <c r="A56" s="2">
        <v>43800</v>
      </c>
      <c r="B56">
        <v>104.03192320113745</v>
      </c>
      <c r="C56">
        <v>108.54448288673564</v>
      </c>
      <c r="D56">
        <v>113.17236803302868</v>
      </c>
    </row>
    <row r="57" spans="1:4" x14ac:dyDescent="0.25">
      <c r="A57" s="2">
        <v>43831</v>
      </c>
      <c r="B57">
        <v>104.22706449060784</v>
      </c>
      <c r="C57">
        <v>109.34461206119485</v>
      </c>
      <c r="D57">
        <v>114.51961073429673</v>
      </c>
    </row>
    <row r="58" spans="1:4" x14ac:dyDescent="0.25">
      <c r="A58" s="2">
        <v>43862</v>
      </c>
      <c r="B58">
        <v>104.83000322957135</v>
      </c>
      <c r="C58">
        <v>109.65477185188203</v>
      </c>
      <c r="D58">
        <v>114.49955765260992</v>
      </c>
    </row>
    <row r="59" spans="1:4" x14ac:dyDescent="0.25">
      <c r="A59" s="2">
        <v>43891</v>
      </c>
      <c r="B59">
        <v>102.65252034715337</v>
      </c>
      <c r="C59">
        <v>105.30383431807957</v>
      </c>
      <c r="D59">
        <v>108.16794455912716</v>
      </c>
    </row>
    <row r="60" spans="1:4" x14ac:dyDescent="0.25">
      <c r="A60" s="2">
        <v>43922</v>
      </c>
      <c r="B60">
        <v>97.347308776060927</v>
      </c>
      <c r="C60">
        <v>97.518094614020754</v>
      </c>
      <c r="D60">
        <v>98.166248894131598</v>
      </c>
    </row>
    <row r="61" spans="1:4" x14ac:dyDescent="0.25">
      <c r="A61" s="2">
        <v>43952</v>
      </c>
      <c r="B61">
        <v>100.80875982755123</v>
      </c>
      <c r="C61">
        <v>103.1890728440485</v>
      </c>
      <c r="D61">
        <v>105.69559127101158</v>
      </c>
    </row>
    <row r="62" spans="1:4" x14ac:dyDescent="0.25">
      <c r="A62" s="2">
        <v>43983</v>
      </c>
      <c r="B62">
        <v>101.78754205704901</v>
      </c>
      <c r="C62">
        <v>104.8250736404153</v>
      </c>
      <c r="D62">
        <v>107.94817163078746</v>
      </c>
    </row>
    <row r="63" spans="1:4" x14ac:dyDescent="0.25">
      <c r="A63" s="2">
        <v>44013</v>
      </c>
      <c r="B63">
        <v>102.98538832603984</v>
      </c>
      <c r="C63">
        <v>106.57237767225745</v>
      </c>
      <c r="D63">
        <v>110.20642878207028</v>
      </c>
    </row>
    <row r="64" spans="1:4" x14ac:dyDescent="0.25">
      <c r="A64" s="2">
        <v>44044</v>
      </c>
      <c r="B64">
        <v>103.76826032053079</v>
      </c>
      <c r="C64">
        <v>107.36216034877106</v>
      </c>
      <c r="D64">
        <v>110.98496018873496</v>
      </c>
    </row>
    <row r="65" spans="1:4" x14ac:dyDescent="0.25">
      <c r="A65" s="2">
        <v>44075</v>
      </c>
      <c r="B65">
        <v>104.69723196694572</v>
      </c>
      <c r="C65">
        <v>109.64152519920928</v>
      </c>
      <c r="D65">
        <v>114.45576526098506</v>
      </c>
    </row>
    <row r="66" spans="1:4" x14ac:dyDescent="0.25">
      <c r="A66" s="2">
        <v>44105</v>
      </c>
      <c r="B66">
        <v>104.59820886953057</v>
      </c>
      <c r="C66">
        <v>109.03413874026685</v>
      </c>
      <c r="D66">
        <v>113.44028310232977</v>
      </c>
    </row>
    <row r="67" spans="1:4" x14ac:dyDescent="0.25">
      <c r="A67" s="2">
        <v>44136</v>
      </c>
      <c r="B67">
        <v>104.06105769312933</v>
      </c>
      <c r="C67">
        <v>107.80901932443641</v>
      </c>
      <c r="D67">
        <v>111.76363904452974</v>
      </c>
    </row>
    <row r="68" spans="1:4" x14ac:dyDescent="0.25">
      <c r="A68" s="2">
        <v>44166</v>
      </c>
      <c r="B68">
        <v>107.74806610197595</v>
      </c>
      <c r="C68">
        <v>114.130416038953</v>
      </c>
      <c r="D68">
        <v>120.43445886169282</v>
      </c>
    </row>
    <row r="69" spans="1:4" x14ac:dyDescent="0.25">
      <c r="A69" s="2">
        <v>44197</v>
      </c>
      <c r="B69">
        <v>108.317171237336</v>
      </c>
      <c r="C69">
        <v>115.25191371020713</v>
      </c>
      <c r="D69">
        <v>122.07306104393994</v>
      </c>
    </row>
    <row r="70" spans="1:4" x14ac:dyDescent="0.25">
      <c r="A70" s="2">
        <v>44228</v>
      </c>
      <c r="B70">
        <v>108.86167011552992</v>
      </c>
      <c r="C70">
        <v>116.44709098804353</v>
      </c>
      <c r="D70">
        <v>123.82084930698919</v>
      </c>
    </row>
    <row r="71" spans="1:4" x14ac:dyDescent="0.25">
      <c r="A71" s="2">
        <v>44256</v>
      </c>
      <c r="B71">
        <v>108.85099031641266</v>
      </c>
      <c r="C71">
        <v>117.48950065606203</v>
      </c>
      <c r="D71">
        <v>126.0227071660278</v>
      </c>
    </row>
    <row r="72" spans="1:4" x14ac:dyDescent="0.25">
      <c r="A72" s="2">
        <v>44287</v>
      </c>
      <c r="B72">
        <v>110.70654133424023</v>
      </c>
      <c r="C72">
        <v>121.15725579521458</v>
      </c>
      <c r="D72">
        <v>131.33787968150997</v>
      </c>
    </row>
    <row r="73" spans="1:4" x14ac:dyDescent="0.25">
      <c r="A73" s="2">
        <v>44317</v>
      </c>
      <c r="B73">
        <v>111.46335461888506</v>
      </c>
      <c r="C73">
        <v>122.82045533996867</v>
      </c>
      <c r="D73">
        <v>133.73193748156896</v>
      </c>
    </row>
    <row r="74" spans="1:4" x14ac:dyDescent="0.25">
      <c r="A74" s="2">
        <v>44348</v>
      </c>
      <c r="B74">
        <v>111.62739633332603</v>
      </c>
      <c r="C74">
        <v>122.96953896945746</v>
      </c>
      <c r="D74">
        <v>133.79924800943684</v>
      </c>
    </row>
    <row r="75" spans="1:4" x14ac:dyDescent="0.25">
      <c r="A75" s="2">
        <v>44378</v>
      </c>
      <c r="B75">
        <v>112.90179540238931</v>
      </c>
      <c r="C75">
        <v>125.5897111916187</v>
      </c>
      <c r="D75">
        <v>137.8799764081393</v>
      </c>
    </row>
    <row r="76" spans="1:4" x14ac:dyDescent="0.25">
      <c r="A76" s="2">
        <v>44409</v>
      </c>
      <c r="B76">
        <v>113.70995716118988</v>
      </c>
      <c r="C76">
        <v>126.66049534642741</v>
      </c>
      <c r="D76">
        <v>139.06738425243304</v>
      </c>
    </row>
    <row r="77" spans="1:4" x14ac:dyDescent="0.25">
      <c r="A77" s="2">
        <v>44440</v>
      </c>
      <c r="B77">
        <v>114.60295924417788</v>
      </c>
      <c r="C77">
        <v>128.57788953389027</v>
      </c>
      <c r="D77">
        <v>142.01024771453862</v>
      </c>
    </row>
    <row r="78" spans="1:4" x14ac:dyDescent="0.25">
      <c r="A78" s="2">
        <v>44470</v>
      </c>
      <c r="B78">
        <v>113.16426214549483</v>
      </c>
      <c r="C78">
        <v>126.48178310918534</v>
      </c>
      <c r="D78">
        <v>139.24808316130947</v>
      </c>
    </row>
    <row r="79" spans="1:4" x14ac:dyDescent="0.25">
      <c r="A79" s="2">
        <v>44501</v>
      </c>
      <c r="B79">
        <v>114.31409203765449</v>
      </c>
      <c r="C79">
        <v>129.41399630347848</v>
      </c>
      <c r="D79">
        <v>143.8096431731054</v>
      </c>
    </row>
    <row r="80" spans="1:4" x14ac:dyDescent="0.25">
      <c r="A80" s="2">
        <v>44531</v>
      </c>
      <c r="B80">
        <v>114.56041092449476</v>
      </c>
      <c r="C80">
        <v>130.10039238309633</v>
      </c>
      <c r="D80">
        <v>144.74358596284293</v>
      </c>
    </row>
    <row r="81" spans="1:4" x14ac:dyDescent="0.25">
      <c r="A81" s="2">
        <v>44562</v>
      </c>
      <c r="B81">
        <v>114.98008431060626</v>
      </c>
      <c r="C81">
        <v>131.53980971849688</v>
      </c>
      <c r="D81">
        <v>147.23953111176655</v>
      </c>
    </row>
    <row r="82" spans="1:4" x14ac:dyDescent="0.25">
      <c r="A82" s="2">
        <v>44593</v>
      </c>
      <c r="B82">
        <v>112.2136745856666</v>
      </c>
      <c r="C82">
        <v>126.98202060834275</v>
      </c>
      <c r="D82">
        <v>140.70974638749641</v>
      </c>
    </row>
    <row r="83" spans="1:4" x14ac:dyDescent="0.25">
      <c r="A83" s="2">
        <v>44621</v>
      </c>
      <c r="B83">
        <v>110.6977411797676</v>
      </c>
      <c r="C83">
        <v>124.98898725029277</v>
      </c>
      <c r="D83">
        <v>138.31340312592167</v>
      </c>
    </row>
    <row r="84" spans="1:4" x14ac:dyDescent="0.25">
      <c r="A84" s="2">
        <v>44652</v>
      </c>
      <c r="B84">
        <v>111.05803488278715</v>
      </c>
      <c r="C84">
        <v>126.9377344618332</v>
      </c>
      <c r="D84">
        <v>141.69750810970226</v>
      </c>
    </row>
    <row r="85" spans="1:4" x14ac:dyDescent="0.25">
      <c r="A85" s="2">
        <v>44682</v>
      </c>
      <c r="B85">
        <v>109.02434481568385</v>
      </c>
      <c r="C85">
        <v>124.41679456087739</v>
      </c>
      <c r="D85">
        <v>138.96682394573881</v>
      </c>
    </row>
    <row r="86" spans="1:4" x14ac:dyDescent="0.25">
      <c r="A86" s="2">
        <v>44713</v>
      </c>
      <c r="B86">
        <v>107.79924369934581</v>
      </c>
      <c r="C86">
        <v>122.29490027386868</v>
      </c>
      <c r="D86">
        <v>135.60638454733126</v>
      </c>
    </row>
    <row r="87" spans="1:4" x14ac:dyDescent="0.25">
      <c r="A87" s="2">
        <v>44743</v>
      </c>
      <c r="B87">
        <v>103.87146989919989</v>
      </c>
      <c r="C87">
        <v>117.23028952950085</v>
      </c>
      <c r="D87">
        <v>129.16713358891192</v>
      </c>
    </row>
    <row r="88" spans="1:4" x14ac:dyDescent="0.25">
      <c r="A88" s="2">
        <v>44774</v>
      </c>
      <c r="B88">
        <v>108.11152102553423</v>
      </c>
      <c r="C88">
        <v>123.50152140549338</v>
      </c>
      <c r="D88">
        <v>137.75855204954303</v>
      </c>
    </row>
    <row r="89" spans="1:4" x14ac:dyDescent="0.25">
      <c r="A89" s="2">
        <v>44805</v>
      </c>
      <c r="B89">
        <v>106.09329530755269</v>
      </c>
      <c r="C89">
        <v>121.3521932224168</v>
      </c>
      <c r="D89">
        <v>135.30632556767927</v>
      </c>
    </row>
    <row r="90" spans="1:4" x14ac:dyDescent="0.25">
      <c r="A90" s="2">
        <v>44835</v>
      </c>
      <c r="B90">
        <v>101.19024225201943</v>
      </c>
      <c r="C90">
        <v>114.97279341335671</v>
      </c>
      <c r="D90">
        <v>127.16403715718087</v>
      </c>
    </row>
    <row r="91" spans="1:4" x14ac:dyDescent="0.25">
      <c r="A91" s="2">
        <v>44866</v>
      </c>
      <c r="B91">
        <v>102.44704101213748</v>
      </c>
      <c r="C91">
        <v>117.05949393083836</v>
      </c>
      <c r="D91">
        <v>130.11405190209388</v>
      </c>
    </row>
    <row r="92" spans="1:4" x14ac:dyDescent="0.25">
      <c r="A92" s="2">
        <v>44896</v>
      </c>
      <c r="B92">
        <v>104.45697920600402</v>
      </c>
      <c r="C92">
        <v>119.4543162924422</v>
      </c>
      <c r="D92">
        <v>133.4070333235035</v>
      </c>
    </row>
    <row r="93" spans="1:4" x14ac:dyDescent="0.25">
      <c r="A93" s="2">
        <v>44927</v>
      </c>
      <c r="B93">
        <v>102.53153958275315</v>
      </c>
      <c r="C93">
        <v>116.15950537469216</v>
      </c>
      <c r="D93">
        <v>128.90054556178126</v>
      </c>
    </row>
    <row r="94" spans="1:4" x14ac:dyDescent="0.25">
      <c r="A94" s="2">
        <v>44958</v>
      </c>
      <c r="B94">
        <v>105.23908225495852</v>
      </c>
      <c r="C94">
        <v>120.06930585972343</v>
      </c>
      <c r="D94">
        <v>134.07667354762614</v>
      </c>
    </row>
    <row r="95" spans="1:4" x14ac:dyDescent="0.25">
      <c r="A95" s="2">
        <v>44986</v>
      </c>
      <c r="B95">
        <v>104.27405560672376</v>
      </c>
      <c r="C95">
        <v>119.303037951268</v>
      </c>
      <c r="D95">
        <v>133.39110881745805</v>
      </c>
    </row>
    <row r="96" spans="1:4" x14ac:dyDescent="0.25">
      <c r="A96" s="2">
        <v>45017</v>
      </c>
      <c r="B96">
        <v>105.40867746494047</v>
      </c>
      <c r="C96">
        <v>120.04100975549346</v>
      </c>
      <c r="D96">
        <v>133.62341492185203</v>
      </c>
    </row>
    <row r="97" spans="1:9" x14ac:dyDescent="0.25">
      <c r="A97" s="2">
        <v>45047</v>
      </c>
      <c r="B97">
        <v>105.5735735633108</v>
      </c>
      <c r="C97">
        <v>120.2546022320218</v>
      </c>
      <c r="D97">
        <v>133.89796520200539</v>
      </c>
    </row>
    <row r="98" spans="1:9" x14ac:dyDescent="0.25">
      <c r="A98" s="2">
        <v>45078</v>
      </c>
      <c r="B98">
        <v>105.59638561422524</v>
      </c>
      <c r="C98">
        <v>121.16916994436409</v>
      </c>
      <c r="D98">
        <v>135.60409908581548</v>
      </c>
    </row>
    <row r="99" spans="1:9" x14ac:dyDescent="0.25">
      <c r="A99" s="2">
        <v>45108</v>
      </c>
      <c r="B99">
        <v>105.66046440892875</v>
      </c>
      <c r="C99">
        <v>121.89687363320412</v>
      </c>
      <c r="D99">
        <v>137.18143615452675</v>
      </c>
    </row>
    <row r="100" spans="1:9" x14ac:dyDescent="0.25">
      <c r="A100" s="2">
        <v>45139</v>
      </c>
      <c r="B100">
        <v>106.63813593931833</v>
      </c>
      <c r="C100">
        <v>123.7270280311712</v>
      </c>
      <c r="D100">
        <v>139.87429961663233</v>
      </c>
    </row>
    <row r="101" spans="1:9" x14ac:dyDescent="0.25">
      <c r="A101" s="2">
        <v>45170</v>
      </c>
      <c r="B101">
        <v>105.8680797037681</v>
      </c>
      <c r="C101">
        <v>122.62269614059954</v>
      </c>
      <c r="D101">
        <v>138.35350928929526</v>
      </c>
    </row>
    <row r="102" spans="1:9" x14ac:dyDescent="0.25">
      <c r="A102" s="2">
        <v>45200</v>
      </c>
      <c r="B102">
        <v>104.25423389956214</v>
      </c>
      <c r="C102">
        <v>120.80688575114793</v>
      </c>
      <c r="D102">
        <v>136.19470657623125</v>
      </c>
    </row>
    <row r="103" spans="1:9" x14ac:dyDescent="0.25">
      <c r="A103" s="2">
        <v>45231</v>
      </c>
      <c r="B103">
        <v>103.16959350121418</v>
      </c>
      <c r="C103">
        <v>118.71893111270317</v>
      </c>
      <c r="D103">
        <v>133.04253907401952</v>
      </c>
    </row>
    <row r="104" spans="1:9" x14ac:dyDescent="0.25">
      <c r="A104" s="2">
        <v>45261</v>
      </c>
      <c r="B104">
        <v>106.4685407293364</v>
      </c>
      <c r="C104">
        <v>123.14997562302379</v>
      </c>
      <c r="D104">
        <v>138.63867590681221</v>
      </c>
    </row>
    <row r="105" spans="1:9" x14ac:dyDescent="0.25">
      <c r="A105" s="2">
        <v>45292</v>
      </c>
      <c r="B105">
        <v>109.02972743443894</v>
      </c>
      <c r="C105">
        <v>126.4504300851078</v>
      </c>
      <c r="D105">
        <v>142.50471837216165</v>
      </c>
    </row>
    <row r="106" spans="1:9" x14ac:dyDescent="0.25">
      <c r="A106" s="2">
        <v>45323</v>
      </c>
      <c r="B106">
        <v>109.41958282141505</v>
      </c>
      <c r="C106">
        <v>127.96391893989154</v>
      </c>
      <c r="D106">
        <v>145.27705691536426</v>
      </c>
    </row>
    <row r="107" spans="1:9" x14ac:dyDescent="0.25">
      <c r="A107" s="2">
        <v>45352</v>
      </c>
      <c r="B107">
        <v>109.9291373968973</v>
      </c>
      <c r="C107">
        <v>129.63770013027181</v>
      </c>
      <c r="D107">
        <v>148.33212916543798</v>
      </c>
    </row>
    <row r="108" spans="1:9" x14ac:dyDescent="0.25">
      <c r="A108" s="2">
        <v>45383</v>
      </c>
      <c r="B108">
        <v>111.87610749516853</v>
      </c>
      <c r="C108">
        <v>132.59311456238231</v>
      </c>
      <c r="D108">
        <v>152.25235918608087</v>
      </c>
    </row>
    <row r="109" spans="1:9" x14ac:dyDescent="0.25">
      <c r="A109" s="2">
        <v>45413</v>
      </c>
      <c r="B109">
        <v>110.69005172440315</v>
      </c>
      <c r="C109">
        <v>131.30701351472104</v>
      </c>
      <c r="D109">
        <v>150.79217045119441</v>
      </c>
      <c r="G109" t="s">
        <v>57</v>
      </c>
      <c r="H109" t="s">
        <v>56</v>
      </c>
      <c r="I109" t="s">
        <v>55</v>
      </c>
    </row>
    <row r="110" spans="1:9" x14ac:dyDescent="0.25">
      <c r="A110" s="2">
        <v>45444</v>
      </c>
      <c r="B110">
        <v>111.22421255705154</v>
      </c>
      <c r="C110">
        <v>132.0948366272298</v>
      </c>
      <c r="D110">
        <v>151.71984665290481</v>
      </c>
      <c r="F110" t="s">
        <v>54</v>
      </c>
      <c r="G110" s="5">
        <v>1.5580942564701501E-2</v>
      </c>
      <c r="H110" s="5">
        <v>3.0056040174611699E-2</v>
      </c>
      <c r="I110" s="5">
        <v>4.3594680787051095E-2</v>
      </c>
    </row>
    <row r="111" spans="1:9" x14ac:dyDescent="0.25">
      <c r="A111" s="2">
        <v>45474</v>
      </c>
      <c r="B111">
        <v>112.86112672735077</v>
      </c>
      <c r="C111">
        <v>135.04045323931609</v>
      </c>
      <c r="D111">
        <v>156.16005603066947</v>
      </c>
      <c r="F111" t="s">
        <v>53</v>
      </c>
      <c r="G111" s="5">
        <v>3.3049463691390301E-3</v>
      </c>
      <c r="H111" s="5">
        <v>4.0602468905492897E-3</v>
      </c>
      <c r="I111" s="5">
        <v>4.2424034941044297E-3</v>
      </c>
    </row>
    <row r="112" spans="1:9" x14ac:dyDescent="0.25">
      <c r="A112" s="2">
        <v>45505</v>
      </c>
      <c r="B112">
        <v>113.53130548155647</v>
      </c>
      <c r="C112">
        <v>135.38831504145654</v>
      </c>
      <c r="D112">
        <v>156.18902978472434</v>
      </c>
      <c r="F112" t="s">
        <v>52</v>
      </c>
      <c r="G112" s="5">
        <v>7.6873469269451702E-3</v>
      </c>
      <c r="H112" s="5">
        <v>1.7630160884964097E-2</v>
      </c>
      <c r="I112" s="5">
        <v>2.60654727355423E-2</v>
      </c>
    </row>
    <row r="113" spans="1:9" x14ac:dyDescent="0.25">
      <c r="A113" s="2">
        <v>45536</v>
      </c>
      <c r="B113">
        <v>114.62021779955133</v>
      </c>
      <c r="C113">
        <v>136.4300976489935</v>
      </c>
      <c r="D113">
        <v>157.13019758183432</v>
      </c>
      <c r="F113" t="s">
        <v>51</v>
      </c>
      <c r="G113" s="43">
        <v>4.7999999999999996E-3</v>
      </c>
      <c r="H113" s="43">
        <v>3.5000000000000001E-3</v>
      </c>
      <c r="I113" s="43">
        <v>1.9E-3</v>
      </c>
    </row>
    <row r="114" spans="1:9" x14ac:dyDescent="0.25">
      <c r="A114" s="2">
        <v>45566</v>
      </c>
      <c r="B114">
        <v>116.17280427602076</v>
      </c>
      <c r="C114">
        <v>138.49101030417137</v>
      </c>
      <c r="D114">
        <v>159.73680330286055</v>
      </c>
      <c r="F114" t="s">
        <v>50</v>
      </c>
      <c r="G114" s="43">
        <v>1.1900000000000001E-2</v>
      </c>
      <c r="H114" s="43">
        <v>1.7500000000000002E-2</v>
      </c>
      <c r="I114" s="43">
        <v>2.7900000000000001E-2</v>
      </c>
    </row>
    <row r="115" spans="1:9" x14ac:dyDescent="0.25">
      <c r="A115" s="2">
        <v>45597</v>
      </c>
      <c r="B115">
        <v>115.71938272469878</v>
      </c>
      <c r="C115">
        <v>138.78024195128683</v>
      </c>
      <c r="D115">
        <v>160.76710409908586</v>
      </c>
      <c r="F115" t="s">
        <v>49</v>
      </c>
      <c r="G115" s="43">
        <v>1.3100000000000001E-2</v>
      </c>
      <c r="H115" s="43">
        <v>2.24E-2</v>
      </c>
      <c r="I115" s="43">
        <v>2.6700000000000002E-2</v>
      </c>
    </row>
    <row r="116" spans="1:9" x14ac:dyDescent="0.25">
      <c r="A116" s="2">
        <v>45627</v>
      </c>
      <c r="B116">
        <v>117.76460697484873</v>
      </c>
      <c r="C116">
        <v>142.80597024284486</v>
      </c>
      <c r="D116">
        <v>166.94839280448249</v>
      </c>
      <c r="F116" t="s">
        <v>48</v>
      </c>
      <c r="G116" s="43">
        <v>1E-3</v>
      </c>
      <c r="H116" s="43">
        <v>2.0000000000000001E-4</v>
      </c>
      <c r="I116" s="43">
        <v>-1E-3</v>
      </c>
    </row>
    <row r="117" spans="1:9" x14ac:dyDescent="0.25">
      <c r="A117" s="2">
        <v>45658</v>
      </c>
      <c r="B117">
        <v>116.84041987843833</v>
      </c>
      <c r="C117">
        <v>141.73173725538766</v>
      </c>
      <c r="D117">
        <v>165.81362429961666</v>
      </c>
      <c r="F117" t="s">
        <v>47</v>
      </c>
      <c r="G117" s="43">
        <v>-5.9999999999999995E-4</v>
      </c>
      <c r="H117" s="43">
        <v>2E-3</v>
      </c>
      <c r="I117" s="43">
        <v>4.4000000000000003E-3</v>
      </c>
    </row>
    <row r="118" spans="1:9" x14ac:dyDescent="0.25">
      <c r="A118" s="2">
        <v>45689</v>
      </c>
      <c r="B118">
        <v>118.5806290657996</v>
      </c>
      <c r="C118">
        <v>144.81765865022098</v>
      </c>
      <c r="D118">
        <v>170.52196992037747</v>
      </c>
    </row>
    <row r="119" spans="1:9" x14ac:dyDescent="0.25">
      <c r="A119" s="2">
        <v>45717</v>
      </c>
      <c r="B119">
        <v>118.98705950100572</v>
      </c>
      <c r="C119">
        <v>144.49229264285614</v>
      </c>
      <c r="D119">
        <v>169.31414037157182</v>
      </c>
    </row>
    <row r="120" spans="1:9" x14ac:dyDescent="0.25">
      <c r="A120" s="2">
        <v>45748</v>
      </c>
      <c r="B120">
        <v>116.64186105325044</v>
      </c>
      <c r="C120">
        <v>139.49516928281525</v>
      </c>
      <c r="D120">
        <v>161.13034503096432</v>
      </c>
    </row>
    <row r="121" spans="1:9" x14ac:dyDescent="0.25">
      <c r="A121" s="2">
        <v>45778</v>
      </c>
      <c r="B121">
        <v>115.7186992175553</v>
      </c>
      <c r="C121">
        <v>137.05715813054459</v>
      </c>
      <c r="D121">
        <v>156.82925390740195</v>
      </c>
    </row>
    <row r="122" spans="1:9" x14ac:dyDescent="0.25">
      <c r="A122" s="2">
        <v>45809</v>
      </c>
      <c r="B122">
        <v>117.52170562372601</v>
      </c>
      <c r="C122">
        <v>141.17655358153436</v>
      </c>
      <c r="D122">
        <v>163.66617516956651</v>
      </c>
      <c r="F122">
        <f>B121*(1+G110)</f>
        <v>117.52170562372601</v>
      </c>
      <c r="G122">
        <f>C121*(1+H110)</f>
        <v>141.17655358153436</v>
      </c>
      <c r="H122">
        <f>D121*(1+I110)</f>
        <v>163.66617516956651</v>
      </c>
    </row>
    <row r="123" spans="1:9" x14ac:dyDescent="0.25">
      <c r="A123" s="2">
        <v>45839</v>
      </c>
      <c r="B123">
        <f t="shared" ref="B123:D129" si="0">B122*(1+G111)</f>
        <v>117.91010855802216</v>
      </c>
      <c r="C123">
        <f t="shared" si="0"/>
        <v>141.74976524423226</v>
      </c>
      <c r="D123">
        <f t="shared" si="0"/>
        <v>164.36051312297258</v>
      </c>
    </row>
    <row r="124" spans="1:9" x14ac:dyDescent="0.25">
      <c r="A124" s="2">
        <v>45870</v>
      </c>
      <c r="B124">
        <f t="shared" si="0"/>
        <v>118.81652446870145</v>
      </c>
      <c r="C124">
        <f t="shared" si="0"/>
        <v>144.24883641089397</v>
      </c>
      <c r="D124">
        <f t="shared" si="0"/>
        <v>168.64464759657915</v>
      </c>
    </row>
    <row r="125" spans="1:9" x14ac:dyDescent="0.25">
      <c r="A125" s="2">
        <v>45901</v>
      </c>
      <c r="B125">
        <f t="shared" si="0"/>
        <v>119.3868437861512</v>
      </c>
      <c r="C125">
        <f t="shared" si="0"/>
        <v>144.75370733833211</v>
      </c>
      <c r="D125">
        <f t="shared" si="0"/>
        <v>168.96507242701264</v>
      </c>
    </row>
    <row r="126" spans="1:9" x14ac:dyDescent="0.25">
      <c r="A126" s="2">
        <v>45931</v>
      </c>
      <c r="B126">
        <f t="shared" si="0"/>
        <v>120.8075472272064</v>
      </c>
      <c r="C126">
        <f t="shared" si="0"/>
        <v>147.28689721675292</v>
      </c>
      <c r="D126">
        <f t="shared" si="0"/>
        <v>173.67919794772629</v>
      </c>
    </row>
    <row r="127" spans="1:9" x14ac:dyDescent="0.25">
      <c r="A127" s="2">
        <v>45962</v>
      </c>
      <c r="B127">
        <f t="shared" si="0"/>
        <v>122.39012609588282</v>
      </c>
      <c r="C127">
        <f t="shared" si="0"/>
        <v>150.58612371440819</v>
      </c>
      <c r="D127">
        <f t="shared" si="0"/>
        <v>178.31643253293058</v>
      </c>
    </row>
    <row r="128" spans="1:9" x14ac:dyDescent="0.25">
      <c r="A128" s="2">
        <v>45992</v>
      </c>
      <c r="B128">
        <f t="shared" si="0"/>
        <v>122.51251622197869</v>
      </c>
      <c r="C128">
        <f>C127*(1+H116)</f>
        <v>150.61624093915106</v>
      </c>
      <c r="D128">
        <f t="shared" si="0"/>
        <v>178.13811610039764</v>
      </c>
    </row>
    <row r="129" spans="1:4" x14ac:dyDescent="0.25">
      <c r="A129" s="2">
        <v>46023</v>
      </c>
      <c r="B129">
        <f t="shared" si="0"/>
        <v>122.4390087122455</v>
      </c>
      <c r="C129">
        <f>C128*(1+H117)</f>
        <v>150.91747342102937</v>
      </c>
      <c r="D129">
        <f t="shared" si="0"/>
        <v>178.9219238112394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4AEB-3DE3-4B2A-8A0A-A733068823EA}">
  <dimension ref="A1:AQ137"/>
  <sheetViews>
    <sheetView topLeftCell="F1" zoomScale="55" zoomScaleNormal="55" workbookViewId="0">
      <selection activeCell="W83" sqref="W83"/>
    </sheetView>
  </sheetViews>
  <sheetFormatPr defaultRowHeight="15" x14ac:dyDescent="0.25"/>
  <cols>
    <col min="1" max="1" width="14.28515625" customWidth="1"/>
    <col min="2" max="2" width="10.42578125" customWidth="1"/>
    <col min="3" max="3" width="12.7109375" customWidth="1"/>
    <col min="4" max="4" width="12.28515625" customWidth="1"/>
    <col min="5" max="5" width="10.85546875" bestFit="1" customWidth="1"/>
    <col min="6" max="6" width="10.7109375" bestFit="1" customWidth="1"/>
    <col min="7" max="14" width="11.7109375" style="14" customWidth="1"/>
    <col min="16" max="16" width="14" customWidth="1"/>
    <col min="17" max="17" width="8.7109375" customWidth="1"/>
    <col min="18" max="18" width="12.28515625" customWidth="1"/>
    <col min="19" max="19" width="13.7109375" customWidth="1"/>
    <col min="20" max="20" width="9.28515625" customWidth="1"/>
    <col min="21" max="21" width="10.28515625" customWidth="1"/>
    <col min="23" max="23" width="12.85546875" bestFit="1" customWidth="1"/>
    <col min="24" max="24" width="14.28515625" customWidth="1"/>
    <col min="30" max="30" width="12" customWidth="1"/>
    <col min="32" max="32" width="24.42578125" customWidth="1"/>
  </cols>
  <sheetData>
    <row r="1" spans="1:43" ht="70.900000000000006" customHeight="1" x14ac:dyDescent="0.25">
      <c r="B1" s="1" t="str">
        <f>Growth!B1</f>
        <v>Zurich Life Prisma 5</v>
      </c>
      <c r="C1" s="1" t="str">
        <f>Growth!C1</f>
        <v>Aviva Fixed 80</v>
      </c>
      <c r="D1" s="1" t="str">
        <f>Growth!D1</f>
        <v>Irish Life Multi Asset Portfolio 5</v>
      </c>
      <c r="E1" s="1" t="str">
        <f>Growth!E1</f>
        <v>Davy Long Term Growth</v>
      </c>
      <c r="F1" s="1" t="str">
        <f>Growth!F1</f>
        <v>New Ireland Goodbody Dividend Income 6 Gross</v>
      </c>
      <c r="G1" s="1" t="str">
        <f>Growth!G1</f>
        <v>Aviva Cantor Fitzgerald Multi Asset 70 Fund Series C</v>
      </c>
      <c r="H1" s="1"/>
      <c r="I1" s="1" t="str">
        <f t="shared" ref="I1:N1" si="0">B1</f>
        <v>Zurich Life Prisma 5</v>
      </c>
      <c r="J1" s="1" t="str">
        <f t="shared" si="0"/>
        <v>Aviva Fixed 80</v>
      </c>
      <c r="K1" s="1" t="str">
        <f t="shared" si="0"/>
        <v>Irish Life Multi Asset Portfolio 5</v>
      </c>
      <c r="L1" s="1" t="str">
        <f t="shared" si="0"/>
        <v>Davy Long Term Growth</v>
      </c>
      <c r="M1" s="1" t="str">
        <f t="shared" si="0"/>
        <v>New Ireland Goodbody Dividend Income 6 Gross</v>
      </c>
      <c r="N1" s="1" t="str">
        <f t="shared" si="0"/>
        <v>Aviva Cantor Fitzgerald Multi Asset 70 Fund Series C</v>
      </c>
      <c r="O1" s="1"/>
      <c r="Q1" s="1" t="str">
        <f t="shared" ref="Q1:V1" si="1">B1</f>
        <v>Zurich Life Prisma 5</v>
      </c>
      <c r="R1" s="1" t="str">
        <f t="shared" si="1"/>
        <v>Aviva Fixed 80</v>
      </c>
      <c r="S1" s="1" t="str">
        <f t="shared" si="1"/>
        <v>Irish Life Multi Asset Portfolio 5</v>
      </c>
      <c r="T1" s="1" t="str">
        <f t="shared" si="1"/>
        <v>Davy Long Term Growth</v>
      </c>
      <c r="U1" s="1" t="str">
        <f t="shared" si="1"/>
        <v>New Ireland Goodbody Dividend Income 6 Gross</v>
      </c>
      <c r="V1" s="1" t="str">
        <f t="shared" si="1"/>
        <v>Aviva Cantor Fitzgerald Multi Asset 70 Fund Series C</v>
      </c>
      <c r="W1" s="1">
        <f>SQRT(12)</f>
        <v>3.4641016151377544</v>
      </c>
      <c r="X1" s="1" t="str">
        <f t="shared" ref="X1:AC1" si="2">Q1</f>
        <v>Zurich Life Prisma 5</v>
      </c>
      <c r="Y1" s="1" t="str">
        <f t="shared" si="2"/>
        <v>Aviva Fixed 80</v>
      </c>
      <c r="Z1" s="1" t="str">
        <f t="shared" si="2"/>
        <v>Irish Life Multi Asset Portfolio 5</v>
      </c>
      <c r="AA1" s="1" t="str">
        <f t="shared" si="2"/>
        <v>Davy Long Term Growth</v>
      </c>
      <c r="AB1" s="1" t="str">
        <f t="shared" si="2"/>
        <v>New Ireland Goodbody Dividend Income 6 Gross</v>
      </c>
      <c r="AC1" s="1" t="str">
        <f t="shared" si="2"/>
        <v>Aviva Cantor Fitzgerald Multi Asset 70 Fund Series C</v>
      </c>
      <c r="AD1" s="1"/>
      <c r="AE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A2" s="2">
        <f>Cautious!A2</f>
        <v>42917</v>
      </c>
      <c r="B2" s="3">
        <f>Growth!B2</f>
        <v>134.4</v>
      </c>
      <c r="C2" s="3">
        <f>Growth!C2</f>
        <v>7.2441969318165871</v>
      </c>
      <c r="D2" s="3">
        <f>Growth!D2</f>
        <v>140.4</v>
      </c>
      <c r="E2" s="3">
        <f>Growth!E2</f>
        <v>101.4466971394869</v>
      </c>
      <c r="F2" s="3">
        <f>Growth!F2</f>
        <v>111.2</v>
      </c>
      <c r="G2" s="3">
        <f>Growth!G2</f>
        <v>971.9</v>
      </c>
      <c r="H2" s="3"/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8"/>
      <c r="P2" s="2">
        <f>A26</f>
        <v>43647</v>
      </c>
      <c r="Q2" s="4">
        <f t="shared" ref="Q2:Q33" si="3">(B26-B2)/B2</f>
        <v>0.15029761904761896</v>
      </c>
      <c r="R2" s="4">
        <f t="shared" ref="R2:R33" si="4">(C26-C2)/C2</f>
        <v>0.15517276145477008</v>
      </c>
      <c r="S2" s="4">
        <f t="shared" ref="S2:S33" si="5">(D26-D2)/D2</f>
        <v>8.7606837606837476E-2</v>
      </c>
      <c r="T2" s="4">
        <f t="shared" ref="T2:T33" si="6">(E26-E2)/E2</f>
        <v>6.0186493975754887E-2</v>
      </c>
      <c r="U2" s="4">
        <f t="shared" ref="U2:U33" si="7">(F26-F2)/F2</f>
        <v>0.21043165467625891</v>
      </c>
      <c r="V2" s="4">
        <f t="shared" ref="V2:V33" si="8">(G26-G2)/G2</f>
        <v>7.6166272250231454E-2</v>
      </c>
      <c r="W2" s="2">
        <f>P37</f>
        <v>44713</v>
      </c>
      <c r="X2" s="5">
        <f t="shared" ref="X2:AC2" si="9">STDEV(I2:I61)*$W$1</f>
        <v>0.12900587483868398</v>
      </c>
      <c r="Y2" s="5">
        <f t="shared" si="9"/>
        <v>0.11390612591069775</v>
      </c>
      <c r="Z2" s="5">
        <f t="shared" si="9"/>
        <v>9.4548040590573784E-2</v>
      </c>
      <c r="AA2" s="5">
        <f t="shared" si="9"/>
        <v>0.10087831927216254</v>
      </c>
      <c r="AB2" s="5">
        <f t="shared" si="9"/>
        <v>0.13354394515029103</v>
      </c>
      <c r="AC2" s="5">
        <f t="shared" si="9"/>
        <v>0.12439426438054106</v>
      </c>
      <c r="AD2" s="4"/>
      <c r="AE2" s="4"/>
      <c r="AF2" s="13"/>
      <c r="AG2" s="5"/>
      <c r="AH2" s="5"/>
      <c r="AI2" s="5"/>
      <c r="AJ2" s="5"/>
      <c r="AK2" s="5"/>
      <c r="AL2" s="5"/>
    </row>
    <row r="3" spans="1:43" x14ac:dyDescent="0.25">
      <c r="A3" s="2">
        <f>Cautious!A3</f>
        <v>42948</v>
      </c>
      <c r="B3" s="3">
        <f>Growth!B3</f>
        <v>134.4</v>
      </c>
      <c r="C3" s="3">
        <f>Growth!C3</f>
        <v>7.191957276817404</v>
      </c>
      <c r="D3" s="3">
        <f>Growth!D3</f>
        <v>141.5</v>
      </c>
      <c r="E3" s="3">
        <f>Growth!E3</f>
        <v>100.92140961368329</v>
      </c>
      <c r="F3" s="3">
        <f>Growth!F3</f>
        <v>110.3</v>
      </c>
      <c r="G3" s="3">
        <f>Growth!G3</f>
        <v>963.3</v>
      </c>
      <c r="H3" s="3"/>
      <c r="I3" s="5">
        <f t="shared" ref="I3:N3" si="10">(B3-B2)/B2</f>
        <v>0</v>
      </c>
      <c r="J3" s="5">
        <f t="shared" si="10"/>
        <v>-7.2112417002008792E-3</v>
      </c>
      <c r="K3" s="5">
        <f t="shared" si="10"/>
        <v>7.8347578347577936E-3</v>
      </c>
      <c r="L3" s="5">
        <f t="shared" si="10"/>
        <v>-5.1779657752814489E-3</v>
      </c>
      <c r="M3" s="5">
        <f t="shared" si="10"/>
        <v>-8.0935251798561654E-3</v>
      </c>
      <c r="N3" s="5">
        <f t="shared" si="10"/>
        <v>-8.8486469801420144E-3</v>
      </c>
      <c r="O3" s="8"/>
      <c r="P3" s="2">
        <f t="shared" ref="P3:P67" si="11">A27</f>
        <v>43678</v>
      </c>
      <c r="Q3" s="4">
        <f t="shared" si="3"/>
        <v>0.17633928571428562</v>
      </c>
      <c r="R3" s="4">
        <f t="shared" si="4"/>
        <v>0.19080748744207449</v>
      </c>
      <c r="S3" s="4">
        <f t="shared" si="5"/>
        <v>8.8339222614840993E-2</v>
      </c>
      <c r="T3" s="4">
        <f t="shared" si="6"/>
        <v>8.3979230008372194E-2</v>
      </c>
      <c r="U3" s="4">
        <f t="shared" si="7"/>
        <v>0.25113327289211246</v>
      </c>
      <c r="V3" s="4">
        <f t="shared" si="8"/>
        <v>0.10099138378490614</v>
      </c>
      <c r="W3" s="2">
        <f t="shared" ref="W3:W37" si="12">P38</f>
        <v>44743</v>
      </c>
      <c r="X3" s="5">
        <f t="shared" ref="X3:X38" si="13">STDEV(I3:I62)*$W$1</f>
        <v>0.13319319973411176</v>
      </c>
      <c r="Y3" s="5">
        <f t="shared" ref="Y3:Y38" si="14">STDEV(J3:J62)*$W$1</f>
        <v>0.11711846570323881</v>
      </c>
      <c r="Z3" s="5">
        <f t="shared" ref="Z3:Z38" si="15">STDEV(K3:K62)*$W$1</f>
        <v>9.7311995501370208E-2</v>
      </c>
      <c r="AA3" s="5">
        <f t="shared" ref="AA3:AA39" si="16">STDEV(L3:L62)*$W$1</f>
        <v>0.10358166160262082</v>
      </c>
      <c r="AB3" s="5">
        <f t="shared" ref="AB3:AB38" si="17">STDEV(M3:M62)*$W$1</f>
        <v>0.13550995052069542</v>
      </c>
      <c r="AC3" s="5">
        <f t="shared" ref="AC3:AC38" si="18">STDEV(N3:N62)*$W$1</f>
        <v>0.13100457517272665</v>
      </c>
      <c r="AD3" s="5"/>
      <c r="AE3" s="5"/>
      <c r="AF3" s="13"/>
      <c r="AG3" s="5"/>
      <c r="AH3" s="5"/>
      <c r="AI3" s="5"/>
      <c r="AJ3" s="5"/>
      <c r="AK3" s="5"/>
      <c r="AL3" s="5"/>
    </row>
    <row r="4" spans="1:43" x14ac:dyDescent="0.25">
      <c r="A4" s="2">
        <f>Cautious!A4</f>
        <v>42979</v>
      </c>
      <c r="B4" s="3">
        <f>Growth!B4</f>
        <v>134.1</v>
      </c>
      <c r="C4" s="3">
        <f>Growth!C4</f>
        <v>7.1631461911856871</v>
      </c>
      <c r="D4" s="3">
        <f>Growth!D4</f>
        <v>141.80000000000001</v>
      </c>
      <c r="E4" s="3">
        <f>Growth!E4</f>
        <v>100.49874668239458</v>
      </c>
      <c r="F4" s="3">
        <f>Growth!F4</f>
        <v>110.5</v>
      </c>
      <c r="G4" s="3">
        <f>Growth!G4</f>
        <v>956.2</v>
      </c>
      <c r="H4" s="3"/>
      <c r="I4" s="5">
        <f t="shared" ref="I4:I67" si="19">(B4-B3)/B3</f>
        <v>-2.2321428571429416E-3</v>
      </c>
      <c r="J4" s="5">
        <f t="shared" ref="J4:J67" si="20">(C4-C3)/C3</f>
        <v>-4.0060145691614146E-3</v>
      </c>
      <c r="K4" s="5">
        <f t="shared" ref="K4:K67" si="21">(D4-D3)/D3</f>
        <v>2.1201413427562642E-3</v>
      </c>
      <c r="L4" s="5">
        <f t="shared" ref="L4:L67" si="22">(E4-E3)/E3</f>
        <v>-4.1880403068746521E-3</v>
      </c>
      <c r="M4" s="5">
        <f t="shared" ref="M4:M67" si="23">(F4-F3)/F3</f>
        <v>1.8132366273798989E-3</v>
      </c>
      <c r="N4" s="5">
        <f t="shared" ref="N4:N67" si="24">(G4-G3)/G3</f>
        <v>-7.3704972490396649E-3</v>
      </c>
      <c r="O4" s="8"/>
      <c r="P4" s="2">
        <f t="shared" si="11"/>
        <v>43709</v>
      </c>
      <c r="Q4" s="4">
        <f t="shared" si="3"/>
        <v>0.17300521998508589</v>
      </c>
      <c r="R4" s="4">
        <f t="shared" si="4"/>
        <v>0.19153790445844682</v>
      </c>
      <c r="S4" s="4">
        <f t="shared" si="5"/>
        <v>7.1932299012693851E-2</v>
      </c>
      <c r="T4" s="4">
        <f t="shared" si="6"/>
        <v>7.4609456668855545E-2</v>
      </c>
      <c r="U4" s="4">
        <f t="shared" si="7"/>
        <v>0.25429864253393658</v>
      </c>
      <c r="V4" s="4">
        <f t="shared" si="8"/>
        <v>0.11393746078226301</v>
      </c>
      <c r="W4" s="2">
        <f t="shared" si="12"/>
        <v>44774</v>
      </c>
      <c r="X4" s="5">
        <f t="shared" si="13"/>
        <v>0.13814022138015036</v>
      </c>
      <c r="Y4" s="5">
        <f t="shared" si="14"/>
        <v>0.1227367558669043</v>
      </c>
      <c r="Z4" s="5">
        <f t="shared" si="15"/>
        <v>9.9995200876560081E-2</v>
      </c>
      <c r="AA4" s="5">
        <f t="shared" si="16"/>
        <v>0.10712396127255179</v>
      </c>
      <c r="AB4" s="5">
        <f t="shared" si="17"/>
        <v>0.14365741310189947</v>
      </c>
      <c r="AC4" s="5">
        <f t="shared" si="18"/>
        <v>0.13824945608825198</v>
      </c>
      <c r="AD4" s="5"/>
      <c r="AE4" s="5"/>
      <c r="AF4" s="13"/>
      <c r="AG4" s="5"/>
      <c r="AH4" s="5"/>
      <c r="AI4" s="5"/>
      <c r="AJ4" s="5"/>
      <c r="AK4" s="5"/>
      <c r="AL4" s="5"/>
    </row>
    <row r="5" spans="1:43" x14ac:dyDescent="0.25">
      <c r="A5" s="2">
        <f>Cautious!A5</f>
        <v>43009</v>
      </c>
      <c r="B5" s="3">
        <f>Growth!B5</f>
        <v>137.1</v>
      </c>
      <c r="C5" s="3">
        <f>Growth!C5</f>
        <v>7.3156260579894141</v>
      </c>
      <c r="D5" s="3">
        <f>Growth!D5</f>
        <v>143.6</v>
      </c>
      <c r="E5" s="3">
        <f>Growth!E5</f>
        <v>102.50073724565027</v>
      </c>
      <c r="F5" s="3">
        <f>Growth!F5</f>
        <v>113.9</v>
      </c>
      <c r="G5" s="3">
        <f>Growth!G5</f>
        <v>988.9</v>
      </c>
      <c r="H5" s="3"/>
      <c r="I5" s="5">
        <f t="shared" si="19"/>
        <v>2.2371364653243849E-2</v>
      </c>
      <c r="J5" s="5">
        <f t="shared" si="20"/>
        <v>2.1286717139928659E-2</v>
      </c>
      <c r="K5" s="5">
        <f t="shared" si="21"/>
        <v>1.2693935119887043E-2</v>
      </c>
      <c r="L5" s="5">
        <f t="shared" si="22"/>
        <v>1.9920552537660632E-2</v>
      </c>
      <c r="M5" s="5">
        <f t="shared" si="23"/>
        <v>3.076923076923082E-2</v>
      </c>
      <c r="N5" s="5">
        <f t="shared" si="24"/>
        <v>3.419786655511392E-2</v>
      </c>
      <c r="O5" s="8"/>
      <c r="P5" s="2">
        <f t="shared" si="11"/>
        <v>43739</v>
      </c>
      <c r="Q5" s="4">
        <f t="shared" si="3"/>
        <v>0.17797228300510581</v>
      </c>
      <c r="R5" s="4">
        <f t="shared" si="4"/>
        <v>0.19450143811155468</v>
      </c>
      <c r="S5" s="4">
        <f t="shared" si="5"/>
        <v>7.660167130919221E-2</v>
      </c>
      <c r="T5" s="4">
        <f t="shared" si="6"/>
        <v>7.2665285689625894E-2</v>
      </c>
      <c r="U5" s="4">
        <f t="shared" si="7"/>
        <v>0.23705004389815626</v>
      </c>
      <c r="V5" s="4">
        <f t="shared" si="8"/>
        <v>8.947921933461421E-2</v>
      </c>
      <c r="W5" s="2">
        <f t="shared" si="12"/>
        <v>44805</v>
      </c>
      <c r="X5" s="5">
        <f t="shared" si="13"/>
        <v>0.13959136322715951</v>
      </c>
      <c r="Y5" s="5">
        <f t="shared" si="14"/>
        <v>0.12376876599774596</v>
      </c>
      <c r="Z5" s="5">
        <f t="shared" si="15"/>
        <v>0.10032535716510345</v>
      </c>
      <c r="AA5" s="5">
        <f t="shared" si="16"/>
        <v>0.107550933606163</v>
      </c>
      <c r="AB5" s="5">
        <f t="shared" si="17"/>
        <v>0.14478952540537551</v>
      </c>
      <c r="AC5" s="5">
        <f t="shared" si="18"/>
        <v>0.13960449836101763</v>
      </c>
      <c r="AD5" s="5"/>
      <c r="AE5" s="5"/>
      <c r="AF5" s="13"/>
      <c r="AG5" s="5"/>
      <c r="AH5" s="5"/>
      <c r="AI5" s="5"/>
      <c r="AJ5" s="5"/>
      <c r="AK5" s="5"/>
      <c r="AL5" s="5"/>
    </row>
    <row r="6" spans="1:43" x14ac:dyDescent="0.25">
      <c r="A6" s="2">
        <f>Cautious!A6</f>
        <v>43040</v>
      </c>
      <c r="B6" s="3">
        <f>Growth!B6</f>
        <v>141.9</v>
      </c>
      <c r="C6" s="3">
        <f>Growth!C6</f>
        <v>7.5181720359558293</v>
      </c>
      <c r="D6" s="3">
        <f>Growth!D6</f>
        <v>146.80000000000001</v>
      </c>
      <c r="E6" s="3">
        <f>Growth!E6</f>
        <v>105.01902093777649</v>
      </c>
      <c r="F6" s="3">
        <f>Growth!F6</f>
        <v>117.6</v>
      </c>
      <c r="G6" s="3">
        <f>Growth!G6</f>
        <v>1018.6</v>
      </c>
      <c r="H6" s="3"/>
      <c r="I6" s="5">
        <f t="shared" si="19"/>
        <v>3.5010940919037281E-2</v>
      </c>
      <c r="J6" s="5">
        <f t="shared" si="20"/>
        <v>2.7686759323245366E-2</v>
      </c>
      <c r="K6" s="5">
        <f t="shared" si="21"/>
        <v>2.2284122562674213E-2</v>
      </c>
      <c r="L6" s="5">
        <f t="shared" si="22"/>
        <v>2.4568444674607295E-2</v>
      </c>
      <c r="M6" s="5">
        <f t="shared" si="23"/>
        <v>3.2484635645302795E-2</v>
      </c>
      <c r="N6" s="5">
        <f t="shared" si="24"/>
        <v>3.0033370411568457E-2</v>
      </c>
      <c r="O6" s="8"/>
      <c r="P6" s="2">
        <f t="shared" si="11"/>
        <v>43770</v>
      </c>
      <c r="Q6" s="4">
        <f t="shared" si="3"/>
        <v>0.14164904862579278</v>
      </c>
      <c r="R6" s="4">
        <f t="shared" si="4"/>
        <v>0.16340855025443898</v>
      </c>
      <c r="S6" s="4">
        <f t="shared" si="5"/>
        <v>6.0626702997275045E-2</v>
      </c>
      <c r="T6" s="4">
        <f t="shared" si="6"/>
        <v>4.9762088287780316E-2</v>
      </c>
      <c r="U6" s="4">
        <f t="shared" si="7"/>
        <v>0.20238095238095249</v>
      </c>
      <c r="V6" s="4">
        <f t="shared" si="8"/>
        <v>4.844296092676216E-2</v>
      </c>
      <c r="W6" s="2">
        <f t="shared" si="12"/>
        <v>44835</v>
      </c>
      <c r="X6" s="5">
        <f t="shared" si="13"/>
        <v>0.14355753979300118</v>
      </c>
      <c r="Y6" s="5">
        <f t="shared" si="14"/>
        <v>0.12738627058714866</v>
      </c>
      <c r="Z6" s="5">
        <f t="shared" si="15"/>
        <v>0.10394209473939497</v>
      </c>
      <c r="AA6" s="5">
        <f t="shared" si="16"/>
        <v>0.11125948629232113</v>
      </c>
      <c r="AB6" s="5">
        <f t="shared" si="17"/>
        <v>0.14712178429387521</v>
      </c>
      <c r="AC6" s="5">
        <f t="shared" si="18"/>
        <v>0.14349282783207379</v>
      </c>
      <c r="AD6" s="5"/>
      <c r="AE6" s="5"/>
      <c r="AF6" s="13"/>
      <c r="AG6" s="5"/>
      <c r="AH6" s="5"/>
      <c r="AI6" s="5"/>
      <c r="AJ6" s="5"/>
      <c r="AK6" s="5"/>
      <c r="AL6" s="5"/>
    </row>
    <row r="7" spans="1:43" x14ac:dyDescent="0.25">
      <c r="A7" s="2">
        <f>Cautious!A7</f>
        <v>43070</v>
      </c>
      <c r="B7" s="3">
        <f>Growth!B7</f>
        <v>141.4</v>
      </c>
      <c r="C7" s="3">
        <f>Growth!C7</f>
        <v>7.507539555811011</v>
      </c>
      <c r="D7" s="3">
        <f>Growth!D7</f>
        <v>147.30000000000001</v>
      </c>
      <c r="E7" s="3">
        <f>Growth!E7</f>
        <v>104.41219404305517</v>
      </c>
      <c r="F7" s="3">
        <f>Growth!F7</f>
        <v>117.2</v>
      </c>
      <c r="G7" s="3">
        <f>Growth!G7</f>
        <v>1005.2</v>
      </c>
      <c r="H7" s="3"/>
      <c r="I7" s="5">
        <f t="shared" si="19"/>
        <v>-3.5236081747709652E-3</v>
      </c>
      <c r="J7" s="5">
        <f t="shared" si="20"/>
        <v>-1.4142374095682095E-3</v>
      </c>
      <c r="K7" s="5">
        <f t="shared" si="21"/>
        <v>3.4059945504087189E-3</v>
      </c>
      <c r="L7" s="5">
        <f t="shared" si="22"/>
        <v>-5.7782570176584114E-3</v>
      </c>
      <c r="M7" s="5">
        <f t="shared" si="23"/>
        <v>-3.4013605442176145E-3</v>
      </c>
      <c r="N7" s="5">
        <f t="shared" si="24"/>
        <v>-1.3155311211466696E-2</v>
      </c>
      <c r="O7" s="8"/>
      <c r="P7" s="2">
        <f t="shared" si="11"/>
        <v>43800</v>
      </c>
      <c r="Q7" s="4">
        <f t="shared" si="3"/>
        <v>0.18316831683168319</v>
      </c>
      <c r="R7" s="4">
        <f t="shared" si="4"/>
        <v>0.20151096297392063</v>
      </c>
      <c r="S7" s="4">
        <f t="shared" si="5"/>
        <v>7.3998642226747971E-2</v>
      </c>
      <c r="T7" s="4">
        <f t="shared" si="6"/>
        <v>8.3899912938915785E-2</v>
      </c>
      <c r="U7" s="4">
        <f t="shared" si="7"/>
        <v>0.23805460750853236</v>
      </c>
      <c r="V7" s="4">
        <f t="shared" si="8"/>
        <v>8.1853362514922395E-2</v>
      </c>
      <c r="W7" s="2">
        <f t="shared" si="12"/>
        <v>44866</v>
      </c>
      <c r="X7" s="5">
        <f t="shared" si="13"/>
        <v>0.14384056003242096</v>
      </c>
      <c r="Y7" s="5">
        <f t="shared" si="14"/>
        <v>0.12823280492616695</v>
      </c>
      <c r="Z7" s="5">
        <f t="shared" si="15"/>
        <v>0.10406289090111848</v>
      </c>
      <c r="AA7" s="5">
        <f t="shared" si="16"/>
        <v>0.111209926817857</v>
      </c>
      <c r="AB7" s="5">
        <f t="shared" si="17"/>
        <v>0.14795717808959763</v>
      </c>
      <c r="AC7" s="5">
        <f t="shared" si="18"/>
        <v>0.14370249488872774</v>
      </c>
      <c r="AD7" s="5"/>
      <c r="AE7" s="5"/>
      <c r="AF7" s="13"/>
      <c r="AG7" s="5"/>
      <c r="AH7" s="5"/>
      <c r="AI7" s="5"/>
      <c r="AJ7" s="5"/>
      <c r="AK7" s="5"/>
      <c r="AL7" s="5"/>
    </row>
    <row r="8" spans="1:43" x14ac:dyDescent="0.25">
      <c r="A8" s="2">
        <f>Cautious!A8</f>
        <v>43101</v>
      </c>
      <c r="B8" s="3">
        <f>Growth!B8</f>
        <v>143.1</v>
      </c>
      <c r="C8" s="3">
        <f>Growth!C8</f>
        <v>7.5460449687324012</v>
      </c>
      <c r="D8" s="3">
        <f>Growth!D8</f>
        <v>148.69999999999999</v>
      </c>
      <c r="E8" s="3">
        <f>Growth!E8</f>
        <v>104.72205838985552</v>
      </c>
      <c r="F8" s="3">
        <f>Growth!F8</f>
        <v>117.2</v>
      </c>
      <c r="G8" s="3">
        <f>Growth!G8</f>
        <v>1014.1</v>
      </c>
      <c r="H8" s="3"/>
      <c r="I8" s="5">
        <f t="shared" si="19"/>
        <v>1.2022630834511942E-2</v>
      </c>
      <c r="J8" s="5">
        <f t="shared" si="20"/>
        <v>5.1288991067101487E-3</v>
      </c>
      <c r="K8" s="5">
        <f t="shared" si="21"/>
        <v>9.5044127630684126E-3</v>
      </c>
      <c r="L8" s="5">
        <f t="shared" si="22"/>
        <v>2.9677026676843709E-3</v>
      </c>
      <c r="M8" s="5">
        <f t="shared" si="23"/>
        <v>0</v>
      </c>
      <c r="N8" s="5">
        <f t="shared" si="24"/>
        <v>8.853959411062453E-3</v>
      </c>
      <c r="O8" s="8"/>
      <c r="P8" s="2">
        <f t="shared" si="11"/>
        <v>43831</v>
      </c>
      <c r="Q8" s="4">
        <f t="shared" si="3"/>
        <v>0.18728162124388548</v>
      </c>
      <c r="R8" s="4">
        <f t="shared" si="4"/>
        <v>0.20553149124214024</v>
      </c>
      <c r="S8" s="4">
        <f t="shared" si="5"/>
        <v>8.2716879623402906E-2</v>
      </c>
      <c r="T8" s="4">
        <f t="shared" si="6"/>
        <v>9.3557675384561667E-2</v>
      </c>
      <c r="U8" s="4">
        <f t="shared" si="7"/>
        <v>0.24488054607508533</v>
      </c>
      <c r="V8" s="4">
        <f t="shared" si="8"/>
        <v>7.4494625776550596E-2</v>
      </c>
      <c r="W8" s="2">
        <f t="shared" si="12"/>
        <v>44896</v>
      </c>
      <c r="X8" s="5">
        <f t="shared" si="13"/>
        <v>0.14429206295948246</v>
      </c>
      <c r="Y8" s="5">
        <f t="shared" si="14"/>
        <v>0.12854001870679663</v>
      </c>
      <c r="Z8" s="5">
        <f t="shared" si="15"/>
        <v>0.1052065709434855</v>
      </c>
      <c r="AA8" s="5">
        <f t="shared" si="16"/>
        <v>0.11151758625336276</v>
      </c>
      <c r="AB8" s="5">
        <f t="shared" si="17"/>
        <v>0.14817410768117287</v>
      </c>
      <c r="AC8" s="5">
        <f t="shared" si="18"/>
        <v>0.14566689061779856</v>
      </c>
      <c r="AD8" s="5"/>
      <c r="AE8" s="5"/>
    </row>
    <row r="9" spans="1:43" x14ac:dyDescent="0.25">
      <c r="A9" s="2">
        <f>Cautious!A9</f>
        <v>43132</v>
      </c>
      <c r="B9" s="3">
        <f>Growth!B9</f>
        <v>144.4</v>
      </c>
      <c r="C9" s="3">
        <f>Growth!C9</f>
        <v>7.6225523430148723</v>
      </c>
      <c r="D9" s="3">
        <f>Growth!D9</f>
        <v>152</v>
      </c>
      <c r="E9" s="3">
        <f>Growth!E9</f>
        <v>106.3034503096432</v>
      </c>
      <c r="F9" s="3">
        <f>Growth!F9</f>
        <v>118.1</v>
      </c>
      <c r="G9" s="3">
        <f>Growth!G9</f>
        <v>1014.3</v>
      </c>
      <c r="H9" s="3"/>
      <c r="I9" s="5">
        <f t="shared" si="19"/>
        <v>9.0845562543676543E-3</v>
      </c>
      <c r="J9" s="5">
        <f t="shared" si="20"/>
        <v>1.0138738186624268E-2</v>
      </c>
      <c r="K9" s="5">
        <f t="shared" si="21"/>
        <v>2.2192333557498396E-2</v>
      </c>
      <c r="L9" s="5">
        <f t="shared" si="22"/>
        <v>1.5100848322714668E-2</v>
      </c>
      <c r="M9" s="5">
        <f t="shared" si="23"/>
        <v>7.6791808873719405E-3</v>
      </c>
      <c r="N9" s="5">
        <f t="shared" si="24"/>
        <v>1.9721920915090403E-4</v>
      </c>
      <c r="O9" s="8"/>
      <c r="P9" s="2">
        <f t="shared" si="11"/>
        <v>43862</v>
      </c>
      <c r="Q9" s="4">
        <f t="shared" si="3"/>
        <v>0.18005540166204986</v>
      </c>
      <c r="R9" s="4">
        <f t="shared" si="4"/>
        <v>0.20387716952166235</v>
      </c>
      <c r="S9" s="4">
        <f t="shared" si="5"/>
        <v>5.0657894736842034E-2</v>
      </c>
      <c r="T9" s="4">
        <f t="shared" si="6"/>
        <v>7.7101047229350614E-2</v>
      </c>
      <c r="U9" s="4">
        <f t="shared" si="7"/>
        <v>0.23708721422523288</v>
      </c>
      <c r="V9" s="4">
        <f t="shared" si="8"/>
        <v>9.8342699398600048E-2</v>
      </c>
      <c r="W9" s="2">
        <f t="shared" si="12"/>
        <v>44927</v>
      </c>
      <c r="X9" s="5">
        <f t="shared" si="13"/>
        <v>0.14699256931116531</v>
      </c>
      <c r="Y9" s="5">
        <f t="shared" si="14"/>
        <v>0.13229809772097284</v>
      </c>
      <c r="Z9" s="5">
        <f t="shared" si="15"/>
        <v>0.10772358462824357</v>
      </c>
      <c r="AA9" s="5">
        <f t="shared" si="16"/>
        <v>0.11283053185253687</v>
      </c>
      <c r="AB9" s="5">
        <f t="shared" si="17"/>
        <v>0.15314370809174735</v>
      </c>
      <c r="AC9" s="5">
        <f t="shared" si="18"/>
        <v>0.14839226556280427</v>
      </c>
      <c r="AD9" s="5"/>
      <c r="AE9" s="5"/>
    </row>
    <row r="10" spans="1:43" x14ac:dyDescent="0.25">
      <c r="A10" s="2">
        <f>Cautious!A10</f>
        <v>43160</v>
      </c>
      <c r="B10" s="3">
        <f>Growth!B10</f>
        <v>143.4</v>
      </c>
      <c r="C10" s="3">
        <f>Growth!C10</f>
        <v>7.4899795130184481</v>
      </c>
      <c r="D10" s="3">
        <f>Growth!D10</f>
        <v>148.69999999999999</v>
      </c>
      <c r="E10" s="3">
        <f>Growth!E10</f>
        <v>104.16035092892953</v>
      </c>
      <c r="F10" s="3">
        <f>Growth!F10</f>
        <v>115.6</v>
      </c>
      <c r="G10" s="3">
        <f>Growth!G10</f>
        <v>1000.9</v>
      </c>
      <c r="H10" s="3"/>
      <c r="I10" s="5">
        <f t="shared" si="19"/>
        <v>-6.9252077562326868E-3</v>
      </c>
      <c r="J10" s="5">
        <f t="shared" si="20"/>
        <v>-1.739218361916672E-2</v>
      </c>
      <c r="K10" s="5">
        <f t="shared" si="21"/>
        <v>-2.1710526315789548E-2</v>
      </c>
      <c r="L10" s="5">
        <f t="shared" si="22"/>
        <v>-2.0160205284693904E-2</v>
      </c>
      <c r="M10" s="5">
        <f t="shared" si="23"/>
        <v>-2.1168501270110076E-2</v>
      </c>
      <c r="N10" s="5">
        <f t="shared" si="24"/>
        <v>-1.3211081534062879E-2</v>
      </c>
      <c r="O10" s="8"/>
      <c r="P10" s="2">
        <f t="shared" si="11"/>
        <v>43891</v>
      </c>
      <c r="Q10" s="4">
        <f t="shared" si="3"/>
        <v>0.10948396094839601</v>
      </c>
      <c r="R10" s="4">
        <f t="shared" si="4"/>
        <v>0.15265526897281054</v>
      </c>
      <c r="S10" s="4">
        <f t="shared" si="5"/>
        <v>1.4122394082044539E-2</v>
      </c>
      <c r="T10" s="4">
        <f t="shared" si="6"/>
        <v>3.8475231644832741E-2</v>
      </c>
      <c r="U10" s="4">
        <f t="shared" si="7"/>
        <v>0.18339100346020776</v>
      </c>
      <c r="V10" s="4">
        <f t="shared" si="8"/>
        <v>7.7349385553002276E-2</v>
      </c>
      <c r="W10" s="2">
        <f t="shared" si="12"/>
        <v>44958</v>
      </c>
      <c r="X10" s="5">
        <f t="shared" si="13"/>
        <v>0.14817449338684718</v>
      </c>
      <c r="Y10" s="5">
        <f t="shared" si="14"/>
        <v>0.13356099084555853</v>
      </c>
      <c r="Z10" s="5">
        <f t="shared" si="15"/>
        <v>0.10857000784639241</v>
      </c>
      <c r="AA10" s="5">
        <f t="shared" si="16"/>
        <v>0.11388368341097641</v>
      </c>
      <c r="AB10" s="5">
        <f t="shared" si="17"/>
        <v>0.15370780250122074</v>
      </c>
      <c r="AC10" s="5">
        <f t="shared" si="18"/>
        <v>0.15312188914322106</v>
      </c>
      <c r="AD10" s="5"/>
      <c r="AE10" s="5"/>
      <c r="AG10" s="4"/>
      <c r="AH10" s="4"/>
      <c r="AI10" s="4"/>
      <c r="AJ10" s="4"/>
      <c r="AK10" s="4"/>
      <c r="AL10" s="4"/>
    </row>
    <row r="11" spans="1:43" x14ac:dyDescent="0.25">
      <c r="A11" s="2">
        <f>Cautious!A11</f>
        <v>43191</v>
      </c>
      <c r="B11" s="3">
        <f>Growth!B11</f>
        <v>138.19999999999999</v>
      </c>
      <c r="C11" s="3">
        <f>Growth!C11</f>
        <v>7.3199496501517469</v>
      </c>
      <c r="D11" s="3">
        <f>Growth!D11</f>
        <v>145.9</v>
      </c>
      <c r="E11" s="3">
        <f>Growth!E11</f>
        <v>101.58434090238869</v>
      </c>
      <c r="F11" s="3">
        <f>Growth!F11</f>
        <v>111.6</v>
      </c>
      <c r="G11" s="3">
        <f>Growth!G11</f>
        <v>970.6</v>
      </c>
      <c r="H11" s="3"/>
      <c r="I11" s="5">
        <f t="shared" si="19"/>
        <v>-3.6262203626220478E-2</v>
      </c>
      <c r="J11" s="5">
        <f t="shared" si="20"/>
        <v>-2.270097836331457E-2</v>
      </c>
      <c r="K11" s="5">
        <f t="shared" si="21"/>
        <v>-1.8829858776059066E-2</v>
      </c>
      <c r="L11" s="5">
        <f t="shared" si="22"/>
        <v>-2.4731195733955429E-2</v>
      </c>
      <c r="M11" s="5">
        <f t="shared" si="23"/>
        <v>-3.4602076124567477E-2</v>
      </c>
      <c r="N11" s="5">
        <f t="shared" si="24"/>
        <v>-3.0272754520931117E-2</v>
      </c>
      <c r="O11" s="8"/>
      <c r="P11" s="2">
        <f t="shared" si="11"/>
        <v>43922</v>
      </c>
      <c r="Q11" s="4">
        <f t="shared" si="3"/>
        <v>1.4471780028943561E-2</v>
      </c>
      <c r="R11" s="4">
        <f t="shared" si="4"/>
        <v>5.4503135978601895E-2</v>
      </c>
      <c r="S11" s="4">
        <f t="shared" si="5"/>
        <v>-6.9225496915695642E-2</v>
      </c>
      <c r="T11" s="4">
        <f t="shared" si="6"/>
        <v>-3.3647823846605439E-2</v>
      </c>
      <c r="U11" s="4">
        <f t="shared" si="7"/>
        <v>0.10215053763440866</v>
      </c>
      <c r="V11" s="4">
        <f t="shared" si="8"/>
        <v>7.1965794354007968E-3</v>
      </c>
      <c r="W11" s="2">
        <f t="shared" si="12"/>
        <v>44986</v>
      </c>
      <c r="X11" s="5">
        <f t="shared" si="13"/>
        <v>0.14822316098036986</v>
      </c>
      <c r="Y11" s="5">
        <f t="shared" si="14"/>
        <v>0.13320487081464802</v>
      </c>
      <c r="Z11" s="5">
        <f t="shared" si="15"/>
        <v>0.10829579237253387</v>
      </c>
      <c r="AA11" s="5">
        <f t="shared" si="16"/>
        <v>0.11342126772613105</v>
      </c>
      <c r="AB11" s="5">
        <f t="shared" si="17"/>
        <v>0.15320653666184633</v>
      </c>
      <c r="AC11" s="5">
        <f t="shared" si="18"/>
        <v>0.15295105643714341</v>
      </c>
      <c r="AD11" s="5"/>
      <c r="AE11" s="5"/>
      <c r="AG11" s="4"/>
      <c r="AH11" s="4"/>
      <c r="AI11" s="4"/>
      <c r="AJ11" s="4"/>
      <c r="AK11" s="4"/>
      <c r="AL11" s="4"/>
    </row>
    <row r="12" spans="1:43" x14ac:dyDescent="0.25">
      <c r="A12" s="2">
        <f>Cautious!A12</f>
        <v>43221</v>
      </c>
      <c r="B12" s="3">
        <f>Growth!B12</f>
        <v>142.4</v>
      </c>
      <c r="C12" s="3">
        <f>Growth!C12</f>
        <v>7.4847816608393325</v>
      </c>
      <c r="D12" s="3">
        <f>Growth!D12</f>
        <v>147.9</v>
      </c>
      <c r="E12" s="3">
        <f>Growth!E12</f>
        <v>103.76186965496908</v>
      </c>
      <c r="F12" s="3">
        <f>Growth!F12</f>
        <v>114.5</v>
      </c>
      <c r="G12" s="3">
        <f>Growth!G12</f>
        <v>1005.3</v>
      </c>
      <c r="H12" s="3"/>
      <c r="I12" s="5">
        <f t="shared" si="19"/>
        <v>3.0390738060781602E-2</v>
      </c>
      <c r="J12" s="5">
        <f t="shared" si="20"/>
        <v>2.2518189135927801E-2</v>
      </c>
      <c r="K12" s="5">
        <f t="shared" si="21"/>
        <v>1.3708019191226868E-2</v>
      </c>
      <c r="L12" s="5">
        <f t="shared" si="22"/>
        <v>2.1435673384668119E-2</v>
      </c>
      <c r="M12" s="5">
        <f t="shared" si="23"/>
        <v>2.5985663082437327E-2</v>
      </c>
      <c r="N12" s="5">
        <f t="shared" si="24"/>
        <v>3.575108180506896E-2</v>
      </c>
      <c r="O12" s="8"/>
      <c r="P12" s="2">
        <f t="shared" si="11"/>
        <v>43952</v>
      </c>
      <c r="Q12" s="4">
        <f t="shared" si="3"/>
        <v>9.1292134831460675E-2</v>
      </c>
      <c r="R12" s="4">
        <f t="shared" si="4"/>
        <v>0.1262861422566286</v>
      </c>
      <c r="S12" s="4">
        <f t="shared" si="5"/>
        <v>-3.4482758620689613E-2</v>
      </c>
      <c r="T12" s="4">
        <f t="shared" si="6"/>
        <v>1.8636148543511716E-2</v>
      </c>
      <c r="U12" s="4">
        <f t="shared" si="7"/>
        <v>0.16506550218340615</v>
      </c>
      <c r="V12" s="4">
        <f t="shared" si="8"/>
        <v>7.5919625982293959E-2</v>
      </c>
      <c r="W12" s="2">
        <f t="shared" si="12"/>
        <v>45017</v>
      </c>
      <c r="X12" s="5">
        <f t="shared" si="13"/>
        <v>0.14693772764396401</v>
      </c>
      <c r="Y12" s="5">
        <f t="shared" si="14"/>
        <v>0.1327386437160461</v>
      </c>
      <c r="Z12" s="5">
        <f t="shared" si="15"/>
        <v>0.10787044136520441</v>
      </c>
      <c r="AA12" s="5">
        <f t="shared" si="16"/>
        <v>0.11264116272566467</v>
      </c>
      <c r="AB12" s="5">
        <f t="shared" si="17"/>
        <v>0.15191200865555524</v>
      </c>
      <c r="AC12" s="5">
        <f t="shared" si="18"/>
        <v>0.15231147106607854</v>
      </c>
      <c r="AD12" s="5"/>
      <c r="AE12" s="5"/>
      <c r="AG12" s="5"/>
      <c r="AH12" s="5"/>
      <c r="AI12" s="5"/>
      <c r="AJ12" s="5"/>
      <c r="AK12" s="5"/>
      <c r="AL12" s="5"/>
    </row>
    <row r="13" spans="1:43" x14ac:dyDescent="0.25">
      <c r="A13" s="2">
        <f>Cautious!A13</f>
        <v>43252</v>
      </c>
      <c r="B13" s="3">
        <f>Growth!B13</f>
        <v>147.4</v>
      </c>
      <c r="C13" s="3">
        <f>Growth!C13</f>
        <v>7.7351540271558523</v>
      </c>
      <c r="D13" s="3">
        <f>Growth!D13</f>
        <v>149.30000000000001</v>
      </c>
      <c r="E13" s="3">
        <f>Growth!E13</f>
        <v>105.32954880566209</v>
      </c>
      <c r="F13" s="3">
        <f>Growth!F13</f>
        <v>118.9</v>
      </c>
      <c r="G13" s="3">
        <f>Growth!G13</f>
        <v>1030.5</v>
      </c>
      <c r="H13" s="3"/>
      <c r="I13" s="5">
        <f t="shared" si="19"/>
        <v>3.5112359550561793E-2</v>
      </c>
      <c r="J13" s="5">
        <f t="shared" si="20"/>
        <v>3.3450857708579231E-2</v>
      </c>
      <c r="K13" s="5">
        <f t="shared" si="21"/>
        <v>9.4658553076403355E-3</v>
      </c>
      <c r="L13" s="5">
        <f t="shared" si="22"/>
        <v>1.510843198860898E-2</v>
      </c>
      <c r="M13" s="5">
        <f t="shared" si="23"/>
        <v>3.8427947598253326E-2</v>
      </c>
      <c r="N13" s="5">
        <f t="shared" si="24"/>
        <v>2.5067144136078828E-2</v>
      </c>
      <c r="O13" s="8"/>
      <c r="P13" s="2">
        <f t="shared" si="11"/>
        <v>43983</v>
      </c>
      <c r="Q13" s="4">
        <f t="shared" si="3"/>
        <v>0.10108548168249665</v>
      </c>
      <c r="R13" s="4">
        <f t="shared" si="4"/>
        <v>0.11863427972885678</v>
      </c>
      <c r="S13" s="4">
        <f t="shared" si="5"/>
        <v>-3.1480241125251281E-2</v>
      </c>
      <c r="T13" s="4">
        <f t="shared" si="6"/>
        <v>2.486123651736942E-2</v>
      </c>
      <c r="U13" s="4">
        <f t="shared" si="7"/>
        <v>0.16063919259882248</v>
      </c>
      <c r="V13" s="4">
        <f t="shared" si="8"/>
        <v>9.3206210577389592E-2</v>
      </c>
      <c r="W13" s="2">
        <f t="shared" si="12"/>
        <v>45047</v>
      </c>
      <c r="X13" s="5">
        <f t="shared" si="13"/>
        <v>0.1465674222191545</v>
      </c>
      <c r="Y13" s="5">
        <f t="shared" si="14"/>
        <v>0.13259163581476427</v>
      </c>
      <c r="Z13" s="5">
        <f t="shared" si="15"/>
        <v>0.10777057594018598</v>
      </c>
      <c r="AA13" s="5">
        <f t="shared" si="16"/>
        <v>0.11240279227552326</v>
      </c>
      <c r="AB13" s="5">
        <f t="shared" si="17"/>
        <v>0.15174141282255016</v>
      </c>
      <c r="AC13" s="5">
        <f t="shared" si="18"/>
        <v>0.15175368937547476</v>
      </c>
      <c r="AD13" s="5"/>
      <c r="AE13" s="5"/>
      <c r="AG13" s="5"/>
      <c r="AH13" s="5"/>
      <c r="AI13" s="5"/>
      <c r="AJ13" s="5"/>
      <c r="AK13" s="5"/>
      <c r="AL13" s="5"/>
    </row>
    <row r="14" spans="1:43" x14ac:dyDescent="0.25">
      <c r="A14" s="2">
        <f>Cautious!A14</f>
        <v>43282</v>
      </c>
      <c r="B14" s="3">
        <f>Growth!B14</f>
        <v>145</v>
      </c>
      <c r="C14" s="3">
        <f>Growth!C14</f>
        <v>7.7304883262231883</v>
      </c>
      <c r="D14" s="3">
        <f>Growth!D14</f>
        <v>148.30000000000001</v>
      </c>
      <c r="E14" s="3">
        <f>Growth!E14</f>
        <v>104.32025951046893</v>
      </c>
      <c r="F14" s="3">
        <f>Growth!F14</f>
        <v>117.3</v>
      </c>
      <c r="G14" s="3">
        <f>Growth!G14</f>
        <v>1013.9</v>
      </c>
      <c r="H14" s="3"/>
      <c r="I14" s="5">
        <f t="shared" si="19"/>
        <v>-1.6282225237449155E-2</v>
      </c>
      <c r="J14" s="5">
        <f t="shared" si="20"/>
        <v>-6.0318138672922964E-4</v>
      </c>
      <c r="K14" s="5">
        <f t="shared" si="21"/>
        <v>-6.6979236436704613E-3</v>
      </c>
      <c r="L14" s="5">
        <f t="shared" si="22"/>
        <v>-9.5822046770117821E-3</v>
      </c>
      <c r="M14" s="5">
        <f t="shared" si="23"/>
        <v>-1.3456686291000912E-2</v>
      </c>
      <c r="N14" s="5">
        <f t="shared" si="24"/>
        <v>-1.6108685104318315E-2</v>
      </c>
      <c r="O14" s="8"/>
      <c r="P14" s="2">
        <f t="shared" si="11"/>
        <v>44013</v>
      </c>
      <c r="Q14" s="4">
        <f t="shared" si="3"/>
        <v>0.14758620689655177</v>
      </c>
      <c r="R14" s="4">
        <f t="shared" si="4"/>
        <v>0.13571002431402843</v>
      </c>
      <c r="S14" s="4">
        <f t="shared" si="5"/>
        <v>-1.9554956169925863E-2</v>
      </c>
      <c r="T14" s="4">
        <f t="shared" si="6"/>
        <v>5.6424028268551682E-2</v>
      </c>
      <c r="U14" s="4">
        <f t="shared" si="7"/>
        <v>0.20886615515771539</v>
      </c>
      <c r="V14" s="4">
        <f t="shared" si="8"/>
        <v>0.13761416313245875</v>
      </c>
      <c r="W14" s="2">
        <f t="shared" si="12"/>
        <v>45078</v>
      </c>
      <c r="X14" s="5">
        <f t="shared" si="13"/>
        <v>0.14614180971987131</v>
      </c>
      <c r="Y14" s="5">
        <f t="shared" si="14"/>
        <v>0.13215068581563377</v>
      </c>
      <c r="Z14" s="5">
        <f t="shared" si="15"/>
        <v>0.10777819100629556</v>
      </c>
      <c r="AA14" s="5">
        <f t="shared" si="16"/>
        <v>0.11236353906929791</v>
      </c>
      <c r="AB14" s="5">
        <f t="shared" si="17"/>
        <v>0.15121648975057264</v>
      </c>
      <c r="AC14" s="5">
        <f t="shared" si="18"/>
        <v>0.15157630323934201</v>
      </c>
      <c r="AD14" s="5"/>
      <c r="AE14" s="5"/>
      <c r="AG14" s="5"/>
      <c r="AH14" s="5"/>
      <c r="AI14" s="5"/>
      <c r="AJ14" s="5"/>
      <c r="AK14" s="5"/>
      <c r="AL14" s="5"/>
    </row>
    <row r="15" spans="1:43" x14ac:dyDescent="0.25">
      <c r="A15" s="2">
        <f>Cautious!A15</f>
        <v>43313</v>
      </c>
      <c r="B15" s="3">
        <f>Growth!B15</f>
        <v>147.4</v>
      </c>
      <c r="C15" s="3">
        <f>Growth!C15</f>
        <v>7.9067059094295269</v>
      </c>
      <c r="D15" s="3">
        <f>Growth!D15</f>
        <v>151.19999999999999</v>
      </c>
      <c r="E15" s="3">
        <f>Growth!E15</f>
        <v>106.2501474491301</v>
      </c>
      <c r="F15" s="3">
        <f>Growth!F15</f>
        <v>121.8</v>
      </c>
      <c r="G15" s="3">
        <f>Growth!G15</f>
        <v>1031</v>
      </c>
      <c r="H15" s="3"/>
      <c r="I15" s="5">
        <f t="shared" si="19"/>
        <v>1.6551724137931073E-2</v>
      </c>
      <c r="J15" s="5">
        <f t="shared" si="20"/>
        <v>2.2795142527875931E-2</v>
      </c>
      <c r="K15" s="5">
        <f t="shared" si="21"/>
        <v>1.9554956169925673E-2</v>
      </c>
      <c r="L15" s="5">
        <f t="shared" si="22"/>
        <v>1.8499646643109584E-2</v>
      </c>
      <c r="M15" s="5">
        <f t="shared" si="23"/>
        <v>3.8363171355498722E-2</v>
      </c>
      <c r="N15" s="5">
        <f t="shared" si="24"/>
        <v>1.6865568596508555E-2</v>
      </c>
      <c r="O15" s="8"/>
      <c r="P15" s="2">
        <f t="shared" si="11"/>
        <v>44044</v>
      </c>
      <c r="Q15" s="4">
        <f t="shared" si="3"/>
        <v>0.13500678426051563</v>
      </c>
      <c r="R15" s="4">
        <f t="shared" si="4"/>
        <v>0.10839395079699767</v>
      </c>
      <c r="S15" s="4">
        <f t="shared" si="5"/>
        <v>-2.7777777777777703E-2</v>
      </c>
      <c r="T15" s="4">
        <f t="shared" si="6"/>
        <v>4.4562881589145766E-2</v>
      </c>
      <c r="U15" s="4">
        <f t="shared" si="7"/>
        <v>0.16830870279146154</v>
      </c>
      <c r="V15" s="4">
        <f t="shared" si="8"/>
        <v>0.14701648884578086</v>
      </c>
      <c r="W15" s="2">
        <f t="shared" si="12"/>
        <v>45108</v>
      </c>
      <c r="X15" s="5">
        <f t="shared" si="13"/>
        <v>0.14624499298583435</v>
      </c>
      <c r="Y15" s="5">
        <f t="shared" si="14"/>
        <v>0.13251709729002692</v>
      </c>
      <c r="Z15" s="5">
        <f t="shared" si="15"/>
        <v>0.10825206457019548</v>
      </c>
      <c r="AA15" s="5">
        <f t="shared" si="16"/>
        <v>0.11221399395682265</v>
      </c>
      <c r="AB15" s="5">
        <f t="shared" si="17"/>
        <v>0.15119660695725393</v>
      </c>
      <c r="AC15" s="5">
        <f t="shared" si="18"/>
        <v>0.15126775366023576</v>
      </c>
      <c r="AD15" s="5"/>
      <c r="AE15" s="5"/>
      <c r="AG15" s="5"/>
      <c r="AH15" s="5"/>
      <c r="AI15" s="5"/>
      <c r="AJ15" s="5"/>
      <c r="AK15" s="5"/>
      <c r="AL15" s="5"/>
    </row>
    <row r="16" spans="1:43" x14ac:dyDescent="0.25">
      <c r="A16" s="2">
        <f>Cautious!A16</f>
        <v>43344</v>
      </c>
      <c r="B16" s="3">
        <f>Growth!B16</f>
        <v>148.4</v>
      </c>
      <c r="C16" s="3">
        <f>Growth!C16</f>
        <v>8.0221237219737365</v>
      </c>
      <c r="D16" s="3">
        <f>Growth!D16</f>
        <v>151.80000000000001</v>
      </c>
      <c r="E16" s="3">
        <f>Growth!E16</f>
        <v>106.588100855205</v>
      </c>
      <c r="F16" s="3">
        <f>Growth!F16</f>
        <v>124.1</v>
      </c>
      <c r="G16" s="3">
        <f>Growth!G16</f>
        <v>1025.7</v>
      </c>
      <c r="H16" s="3"/>
      <c r="I16" s="5">
        <f t="shared" si="19"/>
        <v>6.7842605156037987E-3</v>
      </c>
      <c r="J16" s="5">
        <f t="shared" si="20"/>
        <v>1.4597458646661241E-2</v>
      </c>
      <c r="K16" s="5">
        <f t="shared" si="21"/>
        <v>3.968253968254119E-3</v>
      </c>
      <c r="L16" s="5">
        <f t="shared" si="22"/>
        <v>3.1807335254448086E-3</v>
      </c>
      <c r="M16" s="5">
        <f t="shared" si="23"/>
        <v>1.888341543513955E-2</v>
      </c>
      <c r="N16" s="5">
        <f t="shared" si="24"/>
        <v>-5.1406401551890926E-3</v>
      </c>
      <c r="O16" s="8"/>
      <c r="P16" s="2">
        <f t="shared" si="11"/>
        <v>44075</v>
      </c>
      <c r="Q16" s="4">
        <f t="shared" si="3"/>
        <v>0.18800539083557954</v>
      </c>
      <c r="R16" s="4">
        <f t="shared" si="4"/>
        <v>0.13838019595963444</v>
      </c>
      <c r="S16" s="4">
        <f t="shared" si="5"/>
        <v>-3.9525691699606241E-3</v>
      </c>
      <c r="T16" s="4">
        <f t="shared" si="6"/>
        <v>7.3813721631722465E-2</v>
      </c>
      <c r="U16" s="4">
        <f t="shared" si="7"/>
        <v>0.18694601128122496</v>
      </c>
      <c r="V16" s="4">
        <f t="shared" si="8"/>
        <v>0.18694452568977285</v>
      </c>
      <c r="W16" s="2">
        <f t="shared" si="12"/>
        <v>45139</v>
      </c>
      <c r="X16" s="5">
        <f t="shared" si="13"/>
        <v>0.14633823782217426</v>
      </c>
      <c r="Y16" s="5">
        <f t="shared" si="14"/>
        <v>0.13242315050254433</v>
      </c>
      <c r="Z16" s="5">
        <f t="shared" si="15"/>
        <v>0.10835950715024972</v>
      </c>
      <c r="AA16" s="5">
        <f t="shared" si="16"/>
        <v>0.11224259374178008</v>
      </c>
      <c r="AB16" s="5">
        <f t="shared" si="17"/>
        <v>0.15067231179957286</v>
      </c>
      <c r="AC16" s="5">
        <f t="shared" si="18"/>
        <v>0.15125046047888438</v>
      </c>
      <c r="AD16" s="5"/>
      <c r="AE16" s="5"/>
    </row>
    <row r="17" spans="1:38" x14ac:dyDescent="0.25">
      <c r="A17" s="2">
        <f>Cautious!A17</f>
        <v>43374</v>
      </c>
      <c r="B17" s="3">
        <f>Growth!B17</f>
        <v>149.30000000000001</v>
      </c>
      <c r="C17" s="3">
        <f>Growth!C17</f>
        <v>8.0594243931016525</v>
      </c>
      <c r="D17" s="3">
        <f>Growth!D17</f>
        <v>152.19999999999999</v>
      </c>
      <c r="E17" s="3">
        <f>Growth!E17</f>
        <v>106.37916543792396</v>
      </c>
      <c r="F17" s="3">
        <f>Growth!F17</f>
        <v>125.1</v>
      </c>
      <c r="G17" s="3">
        <f>Growth!G17</f>
        <v>1036.5999999999999</v>
      </c>
      <c r="H17" s="3"/>
      <c r="I17" s="5">
        <f t="shared" si="19"/>
        <v>6.064690026954216E-3</v>
      </c>
      <c r="J17" s="5">
        <f t="shared" si="20"/>
        <v>4.6497252374385831E-3</v>
      </c>
      <c r="K17" s="5">
        <f t="shared" si="21"/>
        <v>2.6350461133068329E-3</v>
      </c>
      <c r="L17" s="5">
        <f t="shared" si="22"/>
        <v>-1.9602133409325809E-3</v>
      </c>
      <c r="M17" s="5">
        <f t="shared" si="23"/>
        <v>8.0580177276390018E-3</v>
      </c>
      <c r="N17" s="5">
        <f t="shared" si="24"/>
        <v>1.0626888953885019E-2</v>
      </c>
      <c r="O17" s="8"/>
      <c r="P17" s="2">
        <f t="shared" si="11"/>
        <v>44105</v>
      </c>
      <c r="Q17" s="4">
        <f t="shared" si="3"/>
        <v>0.16476892163429332</v>
      </c>
      <c r="R17" s="4">
        <f t="shared" si="4"/>
        <v>0.12018770357703198</v>
      </c>
      <c r="S17" s="4">
        <f t="shared" si="5"/>
        <v>-1.7739816031537379E-2</v>
      </c>
      <c r="T17" s="4">
        <f t="shared" si="6"/>
        <v>6.6376885317136911E-2</v>
      </c>
      <c r="U17" s="4">
        <f t="shared" si="7"/>
        <v>0.17825739408473232</v>
      </c>
      <c r="V17" s="4">
        <f t="shared" si="8"/>
        <v>0.16548716959289997</v>
      </c>
      <c r="W17" s="2">
        <f t="shared" si="12"/>
        <v>45170</v>
      </c>
      <c r="X17" s="5">
        <f t="shared" si="13"/>
        <v>0.14641770034232832</v>
      </c>
      <c r="Y17" s="5">
        <f t="shared" si="14"/>
        <v>0.13256489809976177</v>
      </c>
      <c r="Z17" s="5">
        <f t="shared" si="15"/>
        <v>0.10870943798306146</v>
      </c>
      <c r="AA17" s="5">
        <f t="shared" si="16"/>
        <v>0.1124675102808388</v>
      </c>
      <c r="AB17" s="5">
        <f t="shared" si="17"/>
        <v>0.15090803602463512</v>
      </c>
      <c r="AC17" s="5">
        <f t="shared" si="18"/>
        <v>0.15120502668265814</v>
      </c>
      <c r="AD17" s="5"/>
      <c r="AE17" s="5"/>
      <c r="AG17" s="1"/>
      <c r="AH17" s="1"/>
      <c r="AI17" s="1"/>
      <c r="AJ17" s="1"/>
      <c r="AK17" s="1"/>
      <c r="AL17" s="1"/>
    </row>
    <row r="18" spans="1:38" x14ac:dyDescent="0.25">
      <c r="A18" s="2">
        <f>Cautious!A18</f>
        <v>43405</v>
      </c>
      <c r="B18" s="3">
        <f>Growth!B18</f>
        <v>143.19999999999999</v>
      </c>
      <c r="C18" s="3">
        <f>Growth!C18</f>
        <v>7.7293548169887742</v>
      </c>
      <c r="D18" s="3">
        <f>Growth!D18</f>
        <v>145.5</v>
      </c>
      <c r="E18" s="3">
        <f>Growth!E18</f>
        <v>101.82313476850491</v>
      </c>
      <c r="F18" s="3">
        <f>Growth!F18</f>
        <v>119.9</v>
      </c>
      <c r="G18" s="3">
        <f>Growth!G18</f>
        <v>979.1</v>
      </c>
      <c r="H18" s="3"/>
      <c r="I18" s="5">
        <f t="shared" si="19"/>
        <v>-4.0857334226389971E-2</v>
      </c>
      <c r="J18" s="5">
        <f t="shared" si="20"/>
        <v>-4.0954485086477949E-2</v>
      </c>
      <c r="K18" s="5">
        <f t="shared" si="21"/>
        <v>-4.4021024967148416E-2</v>
      </c>
      <c r="L18" s="5">
        <f t="shared" si="22"/>
        <v>-4.2828223465220271E-2</v>
      </c>
      <c r="M18" s="5">
        <f t="shared" si="23"/>
        <v>-4.1566746602717738E-2</v>
      </c>
      <c r="N18" s="5">
        <f t="shared" si="24"/>
        <v>-5.5469805132162736E-2</v>
      </c>
      <c r="O18" s="8"/>
      <c r="P18" s="2">
        <f t="shared" si="11"/>
        <v>44136</v>
      </c>
      <c r="Q18" s="4">
        <f t="shared" si="3"/>
        <v>0.18575418994413426</v>
      </c>
      <c r="R18" s="4">
        <f t="shared" si="4"/>
        <v>0.14543977100121486</v>
      </c>
      <c r="S18" s="4">
        <f t="shared" si="5"/>
        <v>1.443298969072161E-2</v>
      </c>
      <c r="T18" s="4">
        <f t="shared" si="6"/>
        <v>9.7625203728254686E-2</v>
      </c>
      <c r="U18" s="4">
        <f t="shared" si="7"/>
        <v>0.20767306088407009</v>
      </c>
      <c r="V18" s="4">
        <f t="shared" si="8"/>
        <v>0.21839444387702997</v>
      </c>
      <c r="W18" s="2">
        <f t="shared" si="12"/>
        <v>45200</v>
      </c>
      <c r="X18" s="5">
        <f t="shared" si="13"/>
        <v>0.14700185053633752</v>
      </c>
      <c r="Y18" s="5">
        <f t="shared" si="14"/>
        <v>0.13308068774733742</v>
      </c>
      <c r="Z18" s="5">
        <f t="shared" si="15"/>
        <v>0.10911965379443361</v>
      </c>
      <c r="AA18" s="5">
        <f t="shared" si="16"/>
        <v>0.11280124229524163</v>
      </c>
      <c r="AB18" s="5">
        <f t="shared" si="17"/>
        <v>0.15164561966619092</v>
      </c>
      <c r="AC18" s="5">
        <f t="shared" si="18"/>
        <v>0.15130981947360694</v>
      </c>
      <c r="AD18" s="5"/>
      <c r="AE18" s="5"/>
      <c r="AG18" s="4"/>
      <c r="AH18" s="4"/>
      <c r="AI18" s="4"/>
      <c r="AJ18" s="4"/>
      <c r="AK18" s="4"/>
      <c r="AL18" s="4"/>
    </row>
    <row r="19" spans="1:38" x14ac:dyDescent="0.25">
      <c r="A19" s="2">
        <f>Cautious!A19</f>
        <v>43435</v>
      </c>
      <c r="B19" s="3">
        <f>Growth!B19</f>
        <v>143.9</v>
      </c>
      <c r="C19" s="3">
        <f>Growth!C19</f>
        <v>7.8087564001889254</v>
      </c>
      <c r="D19" s="3">
        <f>Growth!D19</f>
        <v>147</v>
      </c>
      <c r="E19" s="3">
        <f>Growth!E19</f>
        <v>102.06878501916843</v>
      </c>
      <c r="F19" s="3">
        <f>Growth!F19</f>
        <v>122.6</v>
      </c>
      <c r="G19" s="3">
        <f>Growth!G19</f>
        <v>971.7</v>
      </c>
      <c r="H19" s="3"/>
      <c r="I19" s="5">
        <f t="shared" si="19"/>
        <v>4.8882681564247007E-3</v>
      </c>
      <c r="J19" s="5">
        <f t="shared" si="20"/>
        <v>1.0272731046791902E-2</v>
      </c>
      <c r="K19" s="5">
        <f t="shared" si="21"/>
        <v>1.0309278350515464E-2</v>
      </c>
      <c r="L19" s="5">
        <f t="shared" si="22"/>
        <v>2.4125190333415133E-3</v>
      </c>
      <c r="M19" s="5">
        <f t="shared" si="23"/>
        <v>2.2518765638031596E-2</v>
      </c>
      <c r="N19" s="5">
        <f t="shared" si="24"/>
        <v>-7.5579613931161032E-3</v>
      </c>
      <c r="O19" s="8"/>
      <c r="P19" s="2">
        <f t="shared" si="11"/>
        <v>44166</v>
      </c>
      <c r="Q19" s="4">
        <f t="shared" si="3"/>
        <v>0.2821403752605976</v>
      </c>
      <c r="R19" s="4">
        <f t="shared" si="4"/>
        <v>0.22351253212517716</v>
      </c>
      <c r="S19" s="4">
        <f t="shared" si="5"/>
        <v>7.2789115646258423E-2</v>
      </c>
      <c r="T19" s="4">
        <f t="shared" si="6"/>
        <v>0.1799342848949885</v>
      </c>
      <c r="U19" s="4">
        <f t="shared" si="7"/>
        <v>0.26345840130505721</v>
      </c>
      <c r="V19" s="4">
        <f t="shared" si="8"/>
        <v>0.32715858804157644</v>
      </c>
      <c r="W19" s="2">
        <f t="shared" si="12"/>
        <v>45231</v>
      </c>
      <c r="X19" s="5">
        <f t="shared" si="13"/>
        <v>0.1458434345250251</v>
      </c>
      <c r="Y19" s="5">
        <f t="shared" si="14"/>
        <v>0.13203014881346625</v>
      </c>
      <c r="Z19" s="5">
        <f t="shared" si="15"/>
        <v>0.10780540458897235</v>
      </c>
      <c r="AA19" s="5">
        <f t="shared" si="16"/>
        <v>0.11145155882224859</v>
      </c>
      <c r="AB19" s="5">
        <f t="shared" si="17"/>
        <v>0.15022646093727712</v>
      </c>
      <c r="AC19" s="5">
        <f t="shared" si="18"/>
        <v>0.14908780458400819</v>
      </c>
      <c r="AD19" s="5"/>
      <c r="AE19" s="5"/>
      <c r="AG19" s="4"/>
      <c r="AH19" s="4"/>
      <c r="AI19" s="4"/>
      <c r="AJ19" s="4"/>
      <c r="AK19" s="4"/>
      <c r="AL19" s="4"/>
    </row>
    <row r="20" spans="1:38" x14ac:dyDescent="0.25">
      <c r="A20" s="2">
        <f>Cautious!A20</f>
        <v>43466</v>
      </c>
      <c r="B20" s="3">
        <f>Growth!B20</f>
        <v>134.30000000000001</v>
      </c>
      <c r="C20" s="3">
        <f>Growth!C20</f>
        <v>7.2925910325162242</v>
      </c>
      <c r="D20" s="3">
        <f>Growth!D20</f>
        <v>140.69999999999999</v>
      </c>
      <c r="E20" s="3">
        <f>Growth!E20</f>
        <v>96.746461220878842</v>
      </c>
      <c r="F20" s="3">
        <f>Growth!F20</f>
        <v>113.6</v>
      </c>
      <c r="G20" s="3">
        <f>Growth!G20</f>
        <v>915.3</v>
      </c>
      <c r="H20" s="3"/>
      <c r="I20" s="5">
        <f t="shared" si="19"/>
        <v>-6.6712995135510725E-2</v>
      </c>
      <c r="J20" s="5">
        <f t="shared" si="20"/>
        <v>-6.6100841314529035E-2</v>
      </c>
      <c r="K20" s="5">
        <f t="shared" si="21"/>
        <v>-4.2857142857142934E-2</v>
      </c>
      <c r="L20" s="5">
        <f t="shared" si="22"/>
        <v>-5.2144480776273178E-2</v>
      </c>
      <c r="M20" s="5">
        <f t="shared" si="23"/>
        <v>-7.3409461663947795E-2</v>
      </c>
      <c r="N20" s="5">
        <f t="shared" si="24"/>
        <v>-5.8042605742513215E-2</v>
      </c>
      <c r="O20" s="8"/>
      <c r="P20" s="2">
        <f t="shared" si="11"/>
        <v>44197</v>
      </c>
      <c r="Q20" s="4">
        <f t="shared" si="3"/>
        <v>0.40282948622486964</v>
      </c>
      <c r="R20" s="4">
        <f t="shared" si="4"/>
        <v>0.33062875452246243</v>
      </c>
      <c r="S20" s="4">
        <f t="shared" si="5"/>
        <v>0.14498933901918981</v>
      </c>
      <c r="T20" s="4">
        <f t="shared" si="6"/>
        <v>0.26178321670328308</v>
      </c>
      <c r="U20" s="4">
        <f t="shared" si="7"/>
        <v>0.36707746478873254</v>
      </c>
      <c r="V20" s="4">
        <f t="shared" si="8"/>
        <v>0.4484868349175134</v>
      </c>
      <c r="W20" s="2">
        <f t="shared" si="12"/>
        <v>45261</v>
      </c>
      <c r="X20" s="5">
        <f t="shared" si="13"/>
        <v>0.14737633615507981</v>
      </c>
      <c r="Y20" s="5">
        <f t="shared" si="14"/>
        <v>0.13369837698835349</v>
      </c>
      <c r="Z20" s="5">
        <f t="shared" si="15"/>
        <v>0.10966579096680781</v>
      </c>
      <c r="AA20" s="5">
        <f t="shared" si="16"/>
        <v>0.11266981651864508</v>
      </c>
      <c r="AB20" s="5">
        <f t="shared" si="17"/>
        <v>0.15240702527843489</v>
      </c>
      <c r="AC20" s="5">
        <f t="shared" si="18"/>
        <v>0.15128090705384439</v>
      </c>
      <c r="AD20" s="5"/>
      <c r="AE20" s="5"/>
    </row>
    <row r="21" spans="1:38" x14ac:dyDescent="0.25">
      <c r="A21" s="2">
        <f>Cautious!A21</f>
        <v>43497</v>
      </c>
      <c r="B21" s="3">
        <f>Growth!B21</f>
        <v>143.6</v>
      </c>
      <c r="C21" s="3">
        <f>Growth!C21</f>
        <v>7.7332993465726556</v>
      </c>
      <c r="D21" s="3">
        <f>Growth!D21</f>
        <v>146.6</v>
      </c>
      <c r="E21" s="3">
        <f>Growth!E21</f>
        <v>101.86058684753766</v>
      </c>
      <c r="F21" s="3">
        <f>Growth!F21</f>
        <v>120.1</v>
      </c>
      <c r="G21" s="3">
        <f>Growth!G21</f>
        <v>968.9</v>
      </c>
      <c r="H21" s="3"/>
      <c r="I21" s="5">
        <f t="shared" si="19"/>
        <v>6.9247952345495023E-2</v>
      </c>
      <c r="J21" s="5">
        <f t="shared" si="20"/>
        <v>6.0432336338538666E-2</v>
      </c>
      <c r="K21" s="5">
        <f t="shared" si="21"/>
        <v>4.1933191186922576E-2</v>
      </c>
      <c r="L21" s="5">
        <f t="shared" si="22"/>
        <v>5.286111307971169E-2</v>
      </c>
      <c r="M21" s="5">
        <f t="shared" si="23"/>
        <v>5.721830985915493E-2</v>
      </c>
      <c r="N21" s="5">
        <f t="shared" si="24"/>
        <v>5.8560034961214931E-2</v>
      </c>
      <c r="O21" s="8"/>
      <c r="P21" s="2">
        <f t="shared" si="11"/>
        <v>44228</v>
      </c>
      <c r="Q21" s="4">
        <f t="shared" si="3"/>
        <v>0.29108635097493046</v>
      </c>
      <c r="R21" s="4">
        <f t="shared" si="4"/>
        <v>0.25050107217930651</v>
      </c>
      <c r="S21" s="4">
        <f t="shared" si="5"/>
        <v>0.10163710777626198</v>
      </c>
      <c r="T21" s="4">
        <f t="shared" si="6"/>
        <v>0.21559136010399282</v>
      </c>
      <c r="U21" s="4">
        <f t="shared" si="7"/>
        <v>0.26477935054121576</v>
      </c>
      <c r="V21" s="4">
        <f t="shared" si="8"/>
        <v>0.364433894106719</v>
      </c>
      <c r="W21" s="2">
        <f t="shared" si="12"/>
        <v>45292</v>
      </c>
      <c r="X21" s="5">
        <f t="shared" si="13"/>
        <v>0.14373106077277606</v>
      </c>
      <c r="Y21" s="5">
        <f t="shared" si="14"/>
        <v>0.12993795625143545</v>
      </c>
      <c r="Z21" s="5">
        <f t="shared" si="15"/>
        <v>0.10826247293519969</v>
      </c>
      <c r="AA21" s="5">
        <f t="shared" si="16"/>
        <v>0.10997414805545389</v>
      </c>
      <c r="AB21" s="5">
        <f t="shared" si="17"/>
        <v>0.14814907467655336</v>
      </c>
      <c r="AC21" s="5">
        <f t="shared" si="18"/>
        <v>0.14911092198006051</v>
      </c>
      <c r="AD21" s="5"/>
      <c r="AE21" s="5"/>
    </row>
    <row r="22" spans="1:38" x14ac:dyDescent="0.25">
      <c r="A22" s="2">
        <f>Cautious!A22</f>
        <v>43525</v>
      </c>
      <c r="B22" s="3">
        <f>Growth!B22</f>
        <v>148</v>
      </c>
      <c r="C22" s="3">
        <f>Growth!C22</f>
        <v>7.9659336742406719</v>
      </c>
      <c r="D22" s="3">
        <f>Growth!D22</f>
        <v>148.69999999999999</v>
      </c>
      <c r="E22" s="3">
        <f>Growth!E22</f>
        <v>104.26334414626959</v>
      </c>
      <c r="F22" s="3">
        <f>Growth!F22</f>
        <v>125.6</v>
      </c>
      <c r="G22" s="3">
        <f>Growth!G22</f>
        <v>991.46799999999996</v>
      </c>
      <c r="H22" s="3"/>
      <c r="I22" s="5">
        <f t="shared" si="19"/>
        <v>3.0640668523676921E-2</v>
      </c>
      <c r="J22" s="5">
        <f t="shared" si="20"/>
        <v>3.0082157335745471E-2</v>
      </c>
      <c r="K22" s="5">
        <f t="shared" si="21"/>
        <v>1.4324693042291912E-2</v>
      </c>
      <c r="L22" s="5">
        <f t="shared" si="22"/>
        <v>2.3588685016397104E-2</v>
      </c>
      <c r="M22" s="5">
        <f t="shared" si="23"/>
        <v>4.5795170691090757E-2</v>
      </c>
      <c r="N22" s="5">
        <f t="shared" si="24"/>
        <v>2.3292393435855076E-2</v>
      </c>
      <c r="O22" s="8"/>
      <c r="P22" s="2">
        <f t="shared" si="11"/>
        <v>44256</v>
      </c>
      <c r="Q22" s="4">
        <f t="shared" si="3"/>
        <v>0.28918918918918929</v>
      </c>
      <c r="R22" s="4">
        <f t="shared" si="4"/>
        <v>0.23581049510393109</v>
      </c>
      <c r="S22" s="4">
        <f t="shared" si="5"/>
        <v>9.751176866173504E-2</v>
      </c>
      <c r="T22" s="4">
        <f t="shared" si="6"/>
        <v>0.20869619325879576</v>
      </c>
      <c r="U22" s="4">
        <f t="shared" si="7"/>
        <v>0.21178343949044581</v>
      </c>
      <c r="V22" s="4">
        <f t="shared" si="8"/>
        <v>0.38461352257460657</v>
      </c>
      <c r="W22" s="2">
        <f t="shared" si="12"/>
        <v>45323</v>
      </c>
      <c r="X22" s="5">
        <f t="shared" si="13"/>
        <v>0.14132181710340561</v>
      </c>
      <c r="Y22" s="5">
        <f t="shared" si="14"/>
        <v>0.12799641918009541</v>
      </c>
      <c r="Z22" s="5">
        <f t="shared" si="15"/>
        <v>0.10697136535630103</v>
      </c>
      <c r="AA22" s="5">
        <f t="shared" si="16"/>
        <v>0.10813851903964503</v>
      </c>
      <c r="AB22" s="5">
        <f t="shared" si="17"/>
        <v>0.14695836158240858</v>
      </c>
      <c r="AC22" s="5">
        <f t="shared" si="18"/>
        <v>0.14765556047198286</v>
      </c>
      <c r="AD22" s="5"/>
      <c r="AE22" s="5"/>
    </row>
    <row r="23" spans="1:38" x14ac:dyDescent="0.25">
      <c r="A23" s="2">
        <f>Cautious!A23</f>
        <v>43556</v>
      </c>
      <c r="B23" s="3">
        <f>Growth!B23</f>
        <v>152</v>
      </c>
      <c r="C23" s="3">
        <f>Growth!C23</f>
        <v>8.1659491820744687</v>
      </c>
      <c r="D23" s="3">
        <f>Growth!D23</f>
        <v>150.80000000000001</v>
      </c>
      <c r="E23" s="3">
        <f>Growth!E23</f>
        <v>105.68372161604253</v>
      </c>
      <c r="F23" s="3">
        <f>Growth!F23</f>
        <v>128.69999999999999</v>
      </c>
      <c r="G23" s="3">
        <f>Growth!G23</f>
        <v>1014.475</v>
      </c>
      <c r="H23" s="3"/>
      <c r="I23" s="5">
        <f t="shared" si="19"/>
        <v>2.7027027027027029E-2</v>
      </c>
      <c r="J23" s="5">
        <f t="shared" si="20"/>
        <v>2.5108859301777038E-2</v>
      </c>
      <c r="K23" s="5">
        <f t="shared" si="21"/>
        <v>1.4122394082044539E-2</v>
      </c>
      <c r="L23" s="5">
        <f t="shared" si="22"/>
        <v>1.3622980170100017E-2</v>
      </c>
      <c r="M23" s="5">
        <f t="shared" si="23"/>
        <v>2.4681528662420339E-2</v>
      </c>
      <c r="N23" s="5">
        <f t="shared" si="24"/>
        <v>2.3204984931435066E-2</v>
      </c>
      <c r="O23" s="8"/>
      <c r="P23" s="2">
        <f t="shared" si="11"/>
        <v>44287</v>
      </c>
      <c r="Q23" s="4">
        <f t="shared" si="3"/>
        <v>0.30789473684210533</v>
      </c>
      <c r="R23" s="4">
        <f t="shared" si="4"/>
        <v>0.26879103995840198</v>
      </c>
      <c r="S23" s="4">
        <f t="shared" si="5"/>
        <v>0.12533156498673725</v>
      </c>
      <c r="T23" s="4">
        <f t="shared" si="6"/>
        <v>0.24274465048336452</v>
      </c>
      <c r="U23" s="4">
        <f t="shared" si="7"/>
        <v>0.28049728049728068</v>
      </c>
      <c r="V23" s="4">
        <f t="shared" si="8"/>
        <v>0.39451440400207005</v>
      </c>
      <c r="W23" s="2">
        <f t="shared" si="12"/>
        <v>45352</v>
      </c>
      <c r="X23" s="5">
        <f t="shared" si="13"/>
        <v>0.14165199748083523</v>
      </c>
      <c r="Y23" s="5">
        <f t="shared" si="14"/>
        <v>0.12814514168838684</v>
      </c>
      <c r="Z23" s="5">
        <f t="shared" si="15"/>
        <v>0.1076807752785299</v>
      </c>
      <c r="AA23" s="5">
        <f t="shared" si="16"/>
        <v>0.10806188686553379</v>
      </c>
      <c r="AB23" s="5">
        <f t="shared" si="17"/>
        <v>0.14680973080717263</v>
      </c>
      <c r="AC23" s="5">
        <f t="shared" si="18"/>
        <v>0.14815562354441147</v>
      </c>
      <c r="AD23" s="5"/>
      <c r="AE23" s="5"/>
    </row>
    <row r="24" spans="1:38" x14ac:dyDescent="0.25">
      <c r="A24" s="2">
        <f>Cautious!A24</f>
        <v>43586</v>
      </c>
      <c r="B24" s="3">
        <f>Growth!B24</f>
        <v>155.80000000000001</v>
      </c>
      <c r="C24" s="3">
        <f>Growth!C24</f>
        <v>8.4067255396653096</v>
      </c>
      <c r="D24" s="3">
        <f>Growth!D24</f>
        <v>153.69999999999999</v>
      </c>
      <c r="E24" s="3">
        <f>Growth!E24</f>
        <v>108.27263344146276</v>
      </c>
      <c r="F24" s="3">
        <f>Growth!F24</f>
        <v>133.80000000000001</v>
      </c>
      <c r="G24" s="3">
        <f>Growth!G24</f>
        <v>1045.134</v>
      </c>
      <c r="H24" s="3"/>
      <c r="I24" s="5">
        <f t="shared" si="19"/>
        <v>2.5000000000000074E-2</v>
      </c>
      <c r="J24" s="5">
        <f t="shared" si="20"/>
        <v>2.9485409745064597E-2</v>
      </c>
      <c r="K24" s="5">
        <f t="shared" si="21"/>
        <v>1.9230769230769079E-2</v>
      </c>
      <c r="L24" s="5">
        <f t="shared" si="22"/>
        <v>2.4496788964585774E-2</v>
      </c>
      <c r="M24" s="5">
        <f t="shared" si="23"/>
        <v>3.9627039627039805E-2</v>
      </c>
      <c r="N24" s="5">
        <f t="shared" si="24"/>
        <v>3.0221543162719626E-2</v>
      </c>
      <c r="O24" s="8"/>
      <c r="P24" s="2">
        <f t="shared" si="11"/>
        <v>44317</v>
      </c>
      <c r="Q24" s="4">
        <f t="shared" si="3"/>
        <v>0.31578947368421045</v>
      </c>
      <c r="R24" s="4">
        <f t="shared" si="4"/>
        <v>0.25441297377307581</v>
      </c>
      <c r="S24" s="4">
        <f t="shared" si="5"/>
        <v>0.1236174365647365</v>
      </c>
      <c r="T24" s="4">
        <f t="shared" si="6"/>
        <v>0.23514071128482059</v>
      </c>
      <c r="U24" s="4">
        <f t="shared" si="7"/>
        <v>0.26158445440956651</v>
      </c>
      <c r="V24" s="4">
        <f t="shared" si="8"/>
        <v>0.37656989438674854</v>
      </c>
      <c r="W24" s="2">
        <f t="shared" si="12"/>
        <v>45383</v>
      </c>
      <c r="X24" s="5">
        <f t="shared" si="13"/>
        <v>0.1419678304346817</v>
      </c>
      <c r="Y24" s="5">
        <f t="shared" si="14"/>
        <v>0.12825779630455861</v>
      </c>
      <c r="Z24" s="5">
        <f t="shared" si="15"/>
        <v>0.10801055650231814</v>
      </c>
      <c r="AA24" s="5">
        <f t="shared" si="16"/>
        <v>0.10838786657741874</v>
      </c>
      <c r="AB24" s="5">
        <f t="shared" si="17"/>
        <v>0.14669441904316829</v>
      </c>
      <c r="AC24" s="5">
        <f t="shared" si="18"/>
        <v>0.14849092680124434</v>
      </c>
      <c r="AD24" s="5"/>
      <c r="AE24" s="5"/>
    </row>
    <row r="25" spans="1:38" x14ac:dyDescent="0.25">
      <c r="A25" s="2">
        <f>Cautious!A25</f>
        <v>43617</v>
      </c>
      <c r="B25" s="3">
        <f>Growth!B25</f>
        <v>149.5</v>
      </c>
      <c r="C25" s="3">
        <f>Growth!C25</f>
        <v>8.0728303272327739</v>
      </c>
      <c r="D25" s="3">
        <f>Growth!D25</f>
        <v>147.80000000000001</v>
      </c>
      <c r="E25" s="3">
        <f>Growth!E25</f>
        <v>104.31605721026253</v>
      </c>
      <c r="F25" s="3">
        <f>Growth!F25</f>
        <v>129.69999999999999</v>
      </c>
      <c r="G25" s="3">
        <f>Growth!G25</f>
        <v>1020.982</v>
      </c>
      <c r="H25" s="3"/>
      <c r="I25" s="5">
        <f t="shared" si="19"/>
        <v>-4.0436456996148978E-2</v>
      </c>
      <c r="J25" s="5">
        <f t="shared" si="20"/>
        <v>-3.9717629754548726E-2</v>
      </c>
      <c r="K25" s="5">
        <f t="shared" si="21"/>
        <v>-3.8386467143786455E-2</v>
      </c>
      <c r="L25" s="5">
        <f t="shared" si="22"/>
        <v>-3.654271726326247E-2</v>
      </c>
      <c r="M25" s="5">
        <f t="shared" si="23"/>
        <v>-3.0642750373692244E-2</v>
      </c>
      <c r="N25" s="5">
        <f t="shared" si="24"/>
        <v>-2.3108998463354978E-2</v>
      </c>
      <c r="O25" s="8"/>
      <c r="P25" s="2">
        <f t="shared" si="11"/>
        <v>44348</v>
      </c>
      <c r="Q25" s="4">
        <f t="shared" si="3"/>
        <v>0.37324414715719073</v>
      </c>
      <c r="R25" s="4">
        <f t="shared" si="4"/>
        <v>0.30549703411689522</v>
      </c>
      <c r="S25" s="4">
        <f t="shared" si="5"/>
        <v>0.17185385656292271</v>
      </c>
      <c r="T25" s="4">
        <f t="shared" si="6"/>
        <v>0.28263329335528009</v>
      </c>
      <c r="U25" s="4">
        <f t="shared" si="7"/>
        <v>0.30146491904394779</v>
      </c>
      <c r="V25" s="4">
        <f t="shared" si="8"/>
        <v>0.40257125003183214</v>
      </c>
      <c r="W25" s="2">
        <f t="shared" si="12"/>
        <v>45413</v>
      </c>
      <c r="X25" s="5">
        <f t="shared" si="13"/>
        <v>0.14217394775462064</v>
      </c>
      <c r="Y25" s="5">
        <f t="shared" si="14"/>
        <v>0.12878083956647857</v>
      </c>
      <c r="Z25" s="5">
        <f t="shared" si="15"/>
        <v>0.10836848190585402</v>
      </c>
      <c r="AA25" s="5">
        <f t="shared" si="16"/>
        <v>0.10831429915512462</v>
      </c>
      <c r="AB25" s="5">
        <f t="shared" si="17"/>
        <v>0.1471734726270979</v>
      </c>
      <c r="AC25" s="5">
        <f t="shared" si="18"/>
        <v>0.14889765609922928</v>
      </c>
      <c r="AD25" s="5"/>
      <c r="AE25" s="5"/>
    </row>
    <row r="26" spans="1:38" x14ac:dyDescent="0.25">
      <c r="A26" s="2">
        <f>Cautious!A26</f>
        <v>43647</v>
      </c>
      <c r="B26" s="3">
        <f>Growth!B26</f>
        <v>154.6</v>
      </c>
      <c r="C26" s="3">
        <f>Growth!C26</f>
        <v>8.3682989742487397</v>
      </c>
      <c r="D26" s="3">
        <f>Growth!D26</f>
        <v>152.69999999999999</v>
      </c>
      <c r="E26" s="3">
        <f>Growth!E26</f>
        <v>107.55241816573286</v>
      </c>
      <c r="F26" s="3">
        <f>Growth!F26</f>
        <v>134.6</v>
      </c>
      <c r="G26" s="3">
        <f>Growth!G26</f>
        <v>1045.9259999999999</v>
      </c>
      <c r="H26" s="3"/>
      <c r="I26" s="5">
        <f t="shared" si="19"/>
        <v>3.4113712374581905E-2</v>
      </c>
      <c r="J26" s="5">
        <f t="shared" si="20"/>
        <v>3.6600378682459848E-2</v>
      </c>
      <c r="K26" s="5">
        <f t="shared" si="21"/>
        <v>3.3152909336941656E-2</v>
      </c>
      <c r="L26" s="5">
        <f t="shared" si="22"/>
        <v>3.1024571307819149E-2</v>
      </c>
      <c r="M26" s="5">
        <f t="shared" si="23"/>
        <v>3.7779491133384781E-2</v>
      </c>
      <c r="N26" s="5">
        <f t="shared" si="24"/>
        <v>2.4431380768710868E-2</v>
      </c>
      <c r="O26" s="8"/>
      <c r="P26" s="2">
        <f t="shared" si="11"/>
        <v>44378</v>
      </c>
      <c r="Q26" s="4">
        <f t="shared" si="3"/>
        <v>0.37710219922380345</v>
      </c>
      <c r="R26" s="4">
        <f t="shared" si="4"/>
        <v>0.30710652477917194</v>
      </c>
      <c r="S26" s="4">
        <f t="shared" si="5"/>
        <v>0.16895874263261304</v>
      </c>
      <c r="T26" s="4">
        <f t="shared" si="6"/>
        <v>0.28197932468308801</v>
      </c>
      <c r="U26" s="4">
        <f t="shared" si="7"/>
        <v>0.32392273402674587</v>
      </c>
      <c r="V26" s="4">
        <f t="shared" si="8"/>
        <v>0.42945103190856715</v>
      </c>
      <c r="W26" s="2">
        <f t="shared" si="12"/>
        <v>45444</v>
      </c>
      <c r="X26" s="5">
        <f t="shared" si="13"/>
        <v>0.14052707150576446</v>
      </c>
      <c r="Y26" s="5">
        <f t="shared" si="14"/>
        <v>0.12715009913450495</v>
      </c>
      <c r="Z26" s="5">
        <f t="shared" si="15"/>
        <v>0.10679058787290895</v>
      </c>
      <c r="AA26" s="5">
        <f t="shared" si="16"/>
        <v>0.10657094274082377</v>
      </c>
      <c r="AB26" s="5">
        <f t="shared" si="17"/>
        <v>0.14618845225403337</v>
      </c>
      <c r="AC26" s="5">
        <f t="shared" si="18"/>
        <v>0.14873935012100992</v>
      </c>
      <c r="AD26" s="5"/>
      <c r="AE26" s="5"/>
    </row>
    <row r="27" spans="1:38" x14ac:dyDescent="0.25">
      <c r="A27" s="2">
        <f>Cautious!A27</f>
        <v>43678</v>
      </c>
      <c r="B27" s="3">
        <f>Growth!B27</f>
        <v>158.1</v>
      </c>
      <c r="C27" s="3">
        <f>Growth!C27</f>
        <v>8.5642365745976772</v>
      </c>
      <c r="D27" s="3">
        <f>Growth!D27</f>
        <v>154</v>
      </c>
      <c r="E27" s="3">
        <f>Growth!E27</f>
        <v>109.39671188439995</v>
      </c>
      <c r="F27" s="3">
        <f>Growth!F27</f>
        <v>138</v>
      </c>
      <c r="G27" s="3">
        <f>Growth!G27</f>
        <v>1060.585</v>
      </c>
      <c r="H27" s="3"/>
      <c r="I27" s="5">
        <f t="shared" si="19"/>
        <v>2.2639068564036222E-2</v>
      </c>
      <c r="J27" s="5">
        <f t="shared" si="20"/>
        <v>2.3414268652671755E-2</v>
      </c>
      <c r="K27" s="5">
        <f t="shared" si="21"/>
        <v>8.5134250163720459E-3</v>
      </c>
      <c r="L27" s="5">
        <f t="shared" si="22"/>
        <v>1.7147859156686977E-2</v>
      </c>
      <c r="M27" s="5">
        <f t="shared" si="23"/>
        <v>2.5260029717682063E-2</v>
      </c>
      <c r="N27" s="5">
        <f t="shared" si="24"/>
        <v>1.4015331868602661E-2</v>
      </c>
      <c r="O27" s="8"/>
      <c r="P27" s="2">
        <f t="shared" si="11"/>
        <v>44409</v>
      </c>
      <c r="Q27" s="4">
        <f t="shared" si="3"/>
        <v>0.37444655281467437</v>
      </c>
      <c r="R27" s="4">
        <f t="shared" si="4"/>
        <v>0.29874215001919546</v>
      </c>
      <c r="S27" s="4">
        <f t="shared" si="5"/>
        <v>0.15909090909090909</v>
      </c>
      <c r="T27" s="4">
        <f t="shared" si="6"/>
        <v>0.27122087910088416</v>
      </c>
      <c r="U27" s="4">
        <f t="shared" si="7"/>
        <v>0.35217391304347823</v>
      </c>
      <c r="V27" s="4">
        <f t="shared" si="8"/>
        <v>0.42930552478113498</v>
      </c>
      <c r="W27" s="2">
        <f t="shared" si="12"/>
        <v>45474</v>
      </c>
      <c r="X27" s="5">
        <f t="shared" si="13"/>
        <v>0.14028359006166877</v>
      </c>
      <c r="Y27" s="5">
        <f t="shared" si="14"/>
        <v>0.12682940914812291</v>
      </c>
      <c r="Z27" s="5">
        <f t="shared" si="15"/>
        <v>0.10643997254749925</v>
      </c>
      <c r="AA27" s="5">
        <f t="shared" si="16"/>
        <v>0.10649227394691209</v>
      </c>
      <c r="AB27" s="5">
        <f t="shared" si="17"/>
        <v>0.14568696926557034</v>
      </c>
      <c r="AC27" s="5">
        <f t="shared" si="18"/>
        <v>0.14876098786694955</v>
      </c>
      <c r="AD27" s="5"/>
      <c r="AE27" s="5"/>
    </row>
    <row r="28" spans="1:38" x14ac:dyDescent="0.25">
      <c r="A28" s="2">
        <f>Cautious!A28</f>
        <v>43709</v>
      </c>
      <c r="B28" s="3">
        <f>Growth!B28</f>
        <v>157.30000000000001</v>
      </c>
      <c r="C28" s="3">
        <f>Growth!C28</f>
        <v>8.5351602019748984</v>
      </c>
      <c r="D28" s="3">
        <f>Growth!D28</f>
        <v>152</v>
      </c>
      <c r="E28" s="3">
        <f>Growth!E28</f>
        <v>107.99690356826899</v>
      </c>
      <c r="F28" s="3">
        <f>Growth!F28</f>
        <v>138.6</v>
      </c>
      <c r="G28" s="3">
        <f>Growth!G28</f>
        <v>1065.1469999999999</v>
      </c>
      <c r="H28" s="3"/>
      <c r="I28" s="5">
        <f t="shared" si="19"/>
        <v>-5.0600885515495447E-3</v>
      </c>
      <c r="J28" s="5">
        <f t="shared" si="20"/>
        <v>-3.3950921800808215E-3</v>
      </c>
      <c r="K28" s="5">
        <f t="shared" si="21"/>
        <v>-1.2987012987012988E-2</v>
      </c>
      <c r="L28" s="5">
        <f t="shared" si="22"/>
        <v>-1.2795707403072063E-2</v>
      </c>
      <c r="M28" s="5">
        <f t="shared" si="23"/>
        <v>4.3478260869564802E-3</v>
      </c>
      <c r="N28" s="5">
        <f t="shared" si="24"/>
        <v>4.3013996992225028E-3</v>
      </c>
      <c r="O28" s="8"/>
      <c r="P28" s="2">
        <f t="shared" si="11"/>
        <v>44440</v>
      </c>
      <c r="Q28" s="4">
        <f t="shared" si="3"/>
        <v>0.421487603305785</v>
      </c>
      <c r="R28" s="4">
        <f t="shared" si="4"/>
        <v>0.33321593603545213</v>
      </c>
      <c r="S28" s="4">
        <f t="shared" si="5"/>
        <v>0.20328947368421058</v>
      </c>
      <c r="T28" s="4">
        <f t="shared" si="6"/>
        <v>0.31494740147589961</v>
      </c>
      <c r="U28" s="4">
        <f t="shared" si="7"/>
        <v>0.38455988455988466</v>
      </c>
      <c r="V28" s="4">
        <f t="shared" si="8"/>
        <v>0.44599759469819672</v>
      </c>
      <c r="W28" s="2">
        <f t="shared" si="12"/>
        <v>45505</v>
      </c>
      <c r="X28" s="5">
        <f t="shared" si="13"/>
        <v>0.1402086840736313</v>
      </c>
      <c r="Y28" s="5">
        <f t="shared" si="14"/>
        <v>0.1266553186592867</v>
      </c>
      <c r="Z28" s="5">
        <f t="shared" si="15"/>
        <v>0.106451808317661</v>
      </c>
      <c r="AA28" s="5">
        <f t="shared" si="16"/>
        <v>0.10642400997223272</v>
      </c>
      <c r="AB28" s="5">
        <f t="shared" si="17"/>
        <v>0.14558142746470487</v>
      </c>
      <c r="AC28" s="5">
        <f t="shared" si="18"/>
        <v>0.14875789272503148</v>
      </c>
      <c r="AD28" s="5"/>
      <c r="AE28" s="5"/>
    </row>
    <row r="29" spans="1:38" x14ac:dyDescent="0.25">
      <c r="A29" s="2">
        <f>Cautious!A29</f>
        <v>43739</v>
      </c>
      <c r="B29" s="3">
        <f>Growth!B29</f>
        <v>161.5</v>
      </c>
      <c r="C29" s="3">
        <f>Growth!C29</f>
        <v>8.7385258469547189</v>
      </c>
      <c r="D29" s="3">
        <f>Growth!D29</f>
        <v>154.6</v>
      </c>
      <c r="E29" s="3">
        <f>Growth!E29</f>
        <v>109.94898260100273</v>
      </c>
      <c r="F29" s="3">
        <f>Growth!F29</f>
        <v>140.9</v>
      </c>
      <c r="G29" s="3">
        <f>Growth!G29</f>
        <v>1077.386</v>
      </c>
      <c r="H29" s="3"/>
      <c r="I29" s="5">
        <f t="shared" si="19"/>
        <v>2.6700572155117536E-2</v>
      </c>
      <c r="J29" s="5">
        <f t="shared" si="20"/>
        <v>2.3826810530488334E-2</v>
      </c>
      <c r="K29" s="5">
        <f t="shared" si="21"/>
        <v>1.71052631578947E-2</v>
      </c>
      <c r="L29" s="5">
        <f t="shared" si="22"/>
        <v>1.8075324090192559E-2</v>
      </c>
      <c r="M29" s="5">
        <f t="shared" si="23"/>
        <v>1.6594516594516676E-2</v>
      </c>
      <c r="N29" s="5">
        <f t="shared" si="24"/>
        <v>1.1490432775945511E-2</v>
      </c>
      <c r="O29" s="8"/>
      <c r="P29" s="2">
        <f t="shared" si="11"/>
        <v>44470</v>
      </c>
      <c r="Q29" s="4">
        <f t="shared" si="3"/>
        <v>0.34489164086687302</v>
      </c>
      <c r="R29" s="4">
        <f t="shared" si="4"/>
        <v>0.27487423523523341</v>
      </c>
      <c r="S29" s="4">
        <f t="shared" si="5"/>
        <v>0.15200517464424321</v>
      </c>
      <c r="T29" s="4">
        <f t="shared" si="6"/>
        <v>0.26647905116713227</v>
      </c>
      <c r="U29" s="4">
        <f t="shared" si="7"/>
        <v>0.30447125621007809</v>
      </c>
      <c r="V29" s="4">
        <f t="shared" si="8"/>
        <v>0.39281557399112293</v>
      </c>
      <c r="W29" s="2">
        <f t="shared" si="12"/>
        <v>45536</v>
      </c>
      <c r="X29" s="5">
        <f t="shared" si="13"/>
        <v>0.14005898895525573</v>
      </c>
      <c r="Y29" s="5">
        <f t="shared" si="14"/>
        <v>0.12655143552141904</v>
      </c>
      <c r="Z29" s="5">
        <f t="shared" si="15"/>
        <v>0.10613912599271995</v>
      </c>
      <c r="AA29" s="5">
        <f t="shared" si="16"/>
        <v>0.10606511644192382</v>
      </c>
      <c r="AB29" s="5">
        <f t="shared" si="17"/>
        <v>0.14556110002735778</v>
      </c>
      <c r="AC29" s="5">
        <f t="shared" si="18"/>
        <v>0.1488106225275421</v>
      </c>
      <c r="AD29" s="5"/>
      <c r="AE29" s="5"/>
    </row>
    <row r="30" spans="1:38" x14ac:dyDescent="0.25">
      <c r="A30" s="2">
        <f>Cautious!A30</f>
        <v>43770</v>
      </c>
      <c r="B30" s="3">
        <f>Growth!B30</f>
        <v>162</v>
      </c>
      <c r="C30" s="3">
        <f>Growth!C30</f>
        <v>8.7467056289148353</v>
      </c>
      <c r="D30" s="3">
        <f>Growth!D30</f>
        <v>155.69999999999999</v>
      </c>
      <c r="E30" s="3">
        <f>Growth!E30</f>
        <v>110.24498672957837</v>
      </c>
      <c r="F30" s="3">
        <f>Growth!F30</f>
        <v>141.4</v>
      </c>
      <c r="G30" s="3">
        <f>Growth!G30</f>
        <v>1067.944</v>
      </c>
      <c r="H30" s="3"/>
      <c r="I30" s="5">
        <f t="shared" si="19"/>
        <v>3.0959752321981426E-3</v>
      </c>
      <c r="J30" s="5">
        <f t="shared" si="20"/>
        <v>9.360597088543186E-4</v>
      </c>
      <c r="K30" s="5">
        <f t="shared" si="21"/>
        <v>7.115135834411348E-3</v>
      </c>
      <c r="L30" s="5">
        <f t="shared" si="22"/>
        <v>2.6921952488621441E-3</v>
      </c>
      <c r="M30" s="5">
        <f t="shared" si="23"/>
        <v>3.5486160397444995E-3</v>
      </c>
      <c r="N30" s="5">
        <f t="shared" si="24"/>
        <v>-8.7638042447182422E-3</v>
      </c>
      <c r="O30" s="8"/>
      <c r="P30" s="2">
        <f t="shared" si="11"/>
        <v>44501</v>
      </c>
      <c r="Q30" s="4">
        <f t="shared" si="3"/>
        <v>0.41172839506172831</v>
      </c>
      <c r="R30" s="4">
        <f t="shared" si="4"/>
        <v>0.33187307348342182</v>
      </c>
      <c r="S30" s="4">
        <f t="shared" si="5"/>
        <v>0.18561335902376369</v>
      </c>
      <c r="T30" s="4">
        <f t="shared" si="6"/>
        <v>0.30445517242301723</v>
      </c>
      <c r="U30" s="4">
        <f t="shared" si="7"/>
        <v>0.38896746817538896</v>
      </c>
      <c r="V30" s="4">
        <f t="shared" si="8"/>
        <v>0.47648191290929115</v>
      </c>
      <c r="W30" s="2">
        <f t="shared" si="12"/>
        <v>45566</v>
      </c>
      <c r="X30" s="5">
        <f t="shared" si="13"/>
        <v>0.13985022437687841</v>
      </c>
      <c r="Y30" s="5">
        <f t="shared" si="14"/>
        <v>0.12636568396215458</v>
      </c>
      <c r="Z30" s="5">
        <f t="shared" si="15"/>
        <v>0.10612044259039589</v>
      </c>
      <c r="AA30" s="5">
        <f t="shared" si="16"/>
        <v>0.10603486294179024</v>
      </c>
      <c r="AB30" s="5">
        <f t="shared" si="17"/>
        <v>0.14555925782435836</v>
      </c>
      <c r="AC30" s="5">
        <f t="shared" si="18"/>
        <v>0.14888653178433064</v>
      </c>
      <c r="AD30" s="5"/>
      <c r="AE30" s="5"/>
    </row>
    <row r="31" spans="1:38" x14ac:dyDescent="0.25">
      <c r="A31" s="2">
        <f>Cautious!A31</f>
        <v>43800</v>
      </c>
      <c r="B31" s="3">
        <f>Growth!B31</f>
        <v>167.3</v>
      </c>
      <c r="C31" s="3">
        <f>Growth!C31</f>
        <v>9.0203910812672881</v>
      </c>
      <c r="D31" s="3">
        <f>Growth!D31</f>
        <v>158.19999999999999</v>
      </c>
      <c r="E31" s="3">
        <f>Growth!E31</f>
        <v>113.17236803302868</v>
      </c>
      <c r="F31" s="3">
        <f>Growth!F31</f>
        <v>145.1</v>
      </c>
      <c r="G31" s="3">
        <f>Growth!G31</f>
        <v>1087.479</v>
      </c>
      <c r="H31" s="3"/>
      <c r="I31" s="5">
        <f t="shared" si="19"/>
        <v>3.271604938271612E-2</v>
      </c>
      <c r="J31" s="5">
        <f t="shared" si="20"/>
        <v>3.1290118127184269E-2</v>
      </c>
      <c r="K31" s="5">
        <f t="shared" si="21"/>
        <v>1.6056518946692359E-2</v>
      </c>
      <c r="L31" s="5">
        <f t="shared" si="22"/>
        <v>2.655341880198981E-2</v>
      </c>
      <c r="M31" s="5">
        <f t="shared" si="23"/>
        <v>2.6166902404526085E-2</v>
      </c>
      <c r="N31" s="5">
        <f t="shared" si="24"/>
        <v>1.8292157641224712E-2</v>
      </c>
      <c r="O31" s="8"/>
      <c r="P31" s="2">
        <f t="shared" si="11"/>
        <v>44531</v>
      </c>
      <c r="Q31" s="4">
        <f t="shared" si="3"/>
        <v>0.35624626419605493</v>
      </c>
      <c r="R31" s="4">
        <f t="shared" si="4"/>
        <v>0.29921524817657558</v>
      </c>
      <c r="S31" s="4">
        <f t="shared" si="5"/>
        <v>0.1637168141592921</v>
      </c>
      <c r="T31" s="4">
        <f t="shared" si="6"/>
        <v>0.27896578006214717</v>
      </c>
      <c r="U31" s="4">
        <f t="shared" si="7"/>
        <v>0.40110268780151631</v>
      </c>
      <c r="V31" s="4">
        <f t="shared" si="8"/>
        <v>0.46292480130650804</v>
      </c>
      <c r="W31" s="2">
        <f t="shared" si="12"/>
        <v>45597</v>
      </c>
      <c r="X31" s="5">
        <f t="shared" si="13"/>
        <v>0.13988005024840192</v>
      </c>
      <c r="Y31" s="5">
        <f t="shared" si="14"/>
        <v>0.12636159698493959</v>
      </c>
      <c r="Z31" s="5">
        <f t="shared" si="15"/>
        <v>0.10622292105532799</v>
      </c>
      <c r="AA31" s="5">
        <f t="shared" si="16"/>
        <v>0.10601923479708944</v>
      </c>
      <c r="AB31" s="5">
        <f t="shared" si="17"/>
        <v>0.14592877375030067</v>
      </c>
      <c r="AC31" s="5">
        <f t="shared" si="18"/>
        <v>0.14865520535236876</v>
      </c>
      <c r="AD31" s="5"/>
      <c r="AE31" s="5"/>
    </row>
    <row r="32" spans="1:38" x14ac:dyDescent="0.25">
      <c r="A32" s="2">
        <f>Cautious!A32</f>
        <v>43831</v>
      </c>
      <c r="B32" s="3">
        <f>Growth!B32</f>
        <v>169.9</v>
      </c>
      <c r="C32" s="3">
        <f>Growth!C32</f>
        <v>9.0969948441362209</v>
      </c>
      <c r="D32" s="3">
        <f>Growth!D32</f>
        <v>161</v>
      </c>
      <c r="E32" s="3">
        <f>Growth!E32</f>
        <v>114.51961073429673</v>
      </c>
      <c r="F32" s="3">
        <f>Growth!F32</f>
        <v>145.9</v>
      </c>
      <c r="G32" s="3">
        <f>Growth!G32</f>
        <v>1089.645</v>
      </c>
      <c r="H32" s="3"/>
      <c r="I32" s="5">
        <f t="shared" si="19"/>
        <v>1.5540944411237264E-2</v>
      </c>
      <c r="J32" s="5">
        <f t="shared" si="20"/>
        <v>8.4922884361429158E-3</v>
      </c>
      <c r="K32" s="5">
        <f t="shared" si="21"/>
        <v>1.769911504424786E-2</v>
      </c>
      <c r="L32" s="5">
        <f t="shared" si="22"/>
        <v>1.1904343124417734E-2</v>
      </c>
      <c r="M32" s="5">
        <f t="shared" si="23"/>
        <v>5.5134390075810575E-3</v>
      </c>
      <c r="N32" s="5">
        <f t="shared" si="24"/>
        <v>1.9917625995535915E-3</v>
      </c>
      <c r="O32" s="8"/>
      <c r="P32" s="2">
        <f t="shared" si="11"/>
        <v>44562</v>
      </c>
      <c r="Q32" s="4">
        <f t="shared" si="3"/>
        <v>0.37433784579164209</v>
      </c>
      <c r="R32" s="4">
        <f t="shared" si="4"/>
        <v>0.32007237690874946</v>
      </c>
      <c r="S32" s="4">
        <f t="shared" si="5"/>
        <v>0.17453416149068318</v>
      </c>
      <c r="T32" s="4">
        <f t="shared" si="6"/>
        <v>0.28571456161674452</v>
      </c>
      <c r="U32" s="4">
        <f t="shared" si="7"/>
        <v>0.47292666209732692</v>
      </c>
      <c r="V32" s="4">
        <f t="shared" si="8"/>
        <v>0.47938089928371169</v>
      </c>
      <c r="W32" s="2">
        <f t="shared" si="12"/>
        <v>45627</v>
      </c>
      <c r="X32" s="5">
        <f t="shared" si="13"/>
        <v>0.14139237894019976</v>
      </c>
      <c r="Y32" s="5">
        <f t="shared" si="14"/>
        <v>0.12838863011257914</v>
      </c>
      <c r="Z32" s="5">
        <f t="shared" si="15"/>
        <v>0.10766957262811033</v>
      </c>
      <c r="AA32" s="5">
        <f t="shared" si="16"/>
        <v>0.10660254708372348</v>
      </c>
      <c r="AB32" s="5">
        <f t="shared" si="17"/>
        <v>0.14826780887715346</v>
      </c>
      <c r="AC32" s="5">
        <f t="shared" si="18"/>
        <v>0.14978328363166354</v>
      </c>
      <c r="AD32" s="5"/>
      <c r="AE32" s="5"/>
    </row>
    <row r="33" spans="1:31" x14ac:dyDescent="0.25">
      <c r="A33" s="2">
        <f>Cautious!A33</f>
        <v>43862</v>
      </c>
      <c r="B33" s="3">
        <f>Growth!B33</f>
        <v>170.4</v>
      </c>
      <c r="C33" s="3">
        <f>Growth!C33</f>
        <v>9.17661673923946</v>
      </c>
      <c r="D33" s="3">
        <f>Growth!D33</f>
        <v>159.69999999999999</v>
      </c>
      <c r="E33" s="3">
        <f>Growth!E33</f>
        <v>114.49955765260992</v>
      </c>
      <c r="F33" s="3">
        <f>Growth!F33</f>
        <v>146.1</v>
      </c>
      <c r="G33" s="3">
        <f>Growth!G33</f>
        <v>1114.049</v>
      </c>
      <c r="H33" s="3"/>
      <c r="I33" s="5">
        <f t="shared" si="19"/>
        <v>2.942907592701589E-3</v>
      </c>
      <c r="J33" s="5">
        <f t="shared" si="20"/>
        <v>8.7525492173453345E-3</v>
      </c>
      <c r="K33" s="5">
        <f t="shared" si="21"/>
        <v>-8.0745341614907543E-3</v>
      </c>
      <c r="L33" s="5">
        <f t="shared" si="22"/>
        <v>-1.7510609369199856E-4</v>
      </c>
      <c r="M33" s="5">
        <f t="shared" si="23"/>
        <v>1.3708019191226088E-3</v>
      </c>
      <c r="N33" s="5">
        <f t="shared" si="24"/>
        <v>2.2396285028610234E-2</v>
      </c>
      <c r="O33" s="8"/>
      <c r="P33" s="2">
        <f t="shared" si="11"/>
        <v>44593</v>
      </c>
      <c r="Q33" s="4">
        <f t="shared" si="3"/>
        <v>0.30692488262910789</v>
      </c>
      <c r="R33" s="4">
        <f t="shared" si="4"/>
        <v>0.26334507430118231</v>
      </c>
      <c r="S33" s="4">
        <f t="shared" si="5"/>
        <v>0.14339386349405139</v>
      </c>
      <c r="T33" s="4">
        <f t="shared" si="6"/>
        <v>0.22891082963314005</v>
      </c>
      <c r="U33" s="4">
        <f t="shared" si="7"/>
        <v>0.35797399041752231</v>
      </c>
      <c r="V33" s="4">
        <f t="shared" si="8"/>
        <v>0.3415029320972417</v>
      </c>
      <c r="W33" s="2">
        <f t="shared" si="12"/>
        <v>45658</v>
      </c>
      <c r="X33" s="5">
        <f t="shared" si="13"/>
        <v>0.14161603995682204</v>
      </c>
      <c r="Y33" s="5">
        <f t="shared" si="14"/>
        <v>0.12860844687454076</v>
      </c>
      <c r="Z33" s="5">
        <f t="shared" si="15"/>
        <v>0.10762210338684162</v>
      </c>
      <c r="AA33" s="5">
        <f t="shared" si="16"/>
        <v>0.10675441218554889</v>
      </c>
      <c r="AB33" s="5">
        <f t="shared" si="17"/>
        <v>0.14863165024299346</v>
      </c>
      <c r="AC33" s="5">
        <f t="shared" si="18"/>
        <v>0.14991178939574992</v>
      </c>
      <c r="AD33" s="5"/>
      <c r="AE33" s="5"/>
    </row>
    <row r="34" spans="1:31" x14ac:dyDescent="0.25">
      <c r="A34" s="2">
        <f>Cautious!A34</f>
        <v>43891</v>
      </c>
      <c r="B34" s="3">
        <f>Growth!B34</f>
        <v>159.1</v>
      </c>
      <c r="C34" s="3">
        <f>Growth!C34</f>
        <v>8.6333643501791197</v>
      </c>
      <c r="D34" s="3">
        <f>Growth!D34</f>
        <v>150.80000000000001</v>
      </c>
      <c r="E34" s="3">
        <f>Growth!E34</f>
        <v>108.16794455912716</v>
      </c>
      <c r="F34" s="3">
        <f>Growth!F34</f>
        <v>136.80000000000001</v>
      </c>
      <c r="G34" s="3">
        <f>Growth!G34</f>
        <v>1078.319</v>
      </c>
      <c r="H34" s="3"/>
      <c r="I34" s="5">
        <f t="shared" si="19"/>
        <v>-6.6314553990610398E-2</v>
      </c>
      <c r="J34" s="5">
        <f t="shared" si="20"/>
        <v>-5.91996380035551E-2</v>
      </c>
      <c r="K34" s="5">
        <f t="shared" si="21"/>
        <v>-5.5729492798997984E-2</v>
      </c>
      <c r="L34" s="5">
        <f t="shared" si="22"/>
        <v>-5.5298144580547506E-2</v>
      </c>
      <c r="M34" s="5">
        <f t="shared" si="23"/>
        <v>-6.3655030800821244E-2</v>
      </c>
      <c r="N34" s="5">
        <f t="shared" si="24"/>
        <v>-3.2072197901528585E-2</v>
      </c>
      <c r="O34" s="8"/>
      <c r="P34" s="2">
        <f t="shared" si="11"/>
        <v>44621</v>
      </c>
      <c r="Q34" s="4">
        <f t="shared" ref="Q34:Q64" si="25">(B58-B34)/B34</f>
        <v>0.3544940289126336</v>
      </c>
      <c r="R34" s="4">
        <f t="shared" ref="R34:R64" si="26">(C58-C34)/C34</f>
        <v>0.31015421153799616</v>
      </c>
      <c r="S34" s="4">
        <f t="shared" ref="S34:S64" si="27">(D58-D34)/D34</f>
        <v>0.17440318302387256</v>
      </c>
      <c r="T34" s="4">
        <f t="shared" ref="T34:T64" si="28">(E58-E34)/E34</f>
        <v>0.2786912397167377</v>
      </c>
      <c r="U34" s="4">
        <f t="shared" ref="U34:U64" si="29">(F58-F34)/F34</f>
        <v>0.38815789473684204</v>
      </c>
      <c r="V34" s="4">
        <f t="shared" ref="V34:V64" si="30">(G58-G34)/G34</f>
        <v>0.33902861769105447</v>
      </c>
      <c r="W34" s="2">
        <f>P69</f>
        <v>45689</v>
      </c>
      <c r="X34" s="5">
        <f t="shared" si="13"/>
        <v>0.14195553994020405</v>
      </c>
      <c r="Y34" s="5">
        <f t="shared" si="14"/>
        <v>0.12877668285638619</v>
      </c>
      <c r="Z34" s="5">
        <f t="shared" si="15"/>
        <v>0.10770720488592819</v>
      </c>
      <c r="AA34" s="5">
        <f t="shared" si="16"/>
        <v>0.10714643011049978</v>
      </c>
      <c r="AB34" s="5">
        <f t="shared" si="17"/>
        <v>0.14906542157798136</v>
      </c>
      <c r="AC34" s="5">
        <f t="shared" si="18"/>
        <v>0.15020697230338256</v>
      </c>
      <c r="AD34" s="5"/>
      <c r="AE34" s="5"/>
    </row>
    <row r="35" spans="1:31" x14ac:dyDescent="0.25">
      <c r="A35" s="2">
        <f>Cautious!A35</f>
        <v>43922</v>
      </c>
      <c r="B35" s="3">
        <f>Growth!B35</f>
        <v>140.19999999999999</v>
      </c>
      <c r="C35" s="3">
        <f>Growth!C35</f>
        <v>7.718909861290487</v>
      </c>
      <c r="D35" s="3">
        <f>Growth!D35</f>
        <v>135.80000000000001</v>
      </c>
      <c r="E35" s="3">
        <f>Growth!E35</f>
        <v>98.166248894131598</v>
      </c>
      <c r="F35" s="3">
        <f>Growth!F35</f>
        <v>123</v>
      </c>
      <c r="G35" s="3">
        <f>Growth!G35</f>
        <v>977.58500000000004</v>
      </c>
      <c r="H35" s="3"/>
      <c r="I35" s="5">
        <f t="shared" si="19"/>
        <v>-0.11879321181646767</v>
      </c>
      <c r="J35" s="5">
        <f t="shared" si="20"/>
        <v>-0.10592098882860888</v>
      </c>
      <c r="K35" s="5">
        <f t="shared" si="21"/>
        <v>-9.9469496021220155E-2</v>
      </c>
      <c r="L35" s="5">
        <f t="shared" si="22"/>
        <v>-9.2464506982735548E-2</v>
      </c>
      <c r="M35" s="5">
        <f t="shared" si="23"/>
        <v>-0.10087719298245622</v>
      </c>
      <c r="N35" s="5">
        <f t="shared" si="24"/>
        <v>-9.3417625025618511E-2</v>
      </c>
      <c r="O35" s="8"/>
      <c r="P35" s="2">
        <f t="shared" si="11"/>
        <v>44652</v>
      </c>
      <c r="Q35" s="4">
        <f t="shared" si="25"/>
        <v>0.57774607703281033</v>
      </c>
      <c r="R35" s="4">
        <f t="shared" si="26"/>
        <v>0.50218457982078624</v>
      </c>
      <c r="S35" s="4">
        <f t="shared" si="27"/>
        <v>0.33136966126656847</v>
      </c>
      <c r="T35" s="4">
        <f t="shared" si="28"/>
        <v>0.4434442561059595</v>
      </c>
      <c r="U35" s="4">
        <f t="shared" si="29"/>
        <v>0.6048780487804879</v>
      </c>
      <c r="V35" s="4">
        <f t="shared" si="30"/>
        <v>0.532756742380458</v>
      </c>
      <c r="W35" s="2">
        <f t="shared" si="12"/>
        <v>45717</v>
      </c>
      <c r="X35" s="5">
        <f t="shared" si="13"/>
        <v>0.13810604909551588</v>
      </c>
      <c r="Y35" s="5">
        <f t="shared" si="14"/>
        <v>0.12519761166004384</v>
      </c>
      <c r="Z35" s="5">
        <f t="shared" si="15"/>
        <v>0.10414272757215952</v>
      </c>
      <c r="AA35" s="5">
        <f t="shared" si="16"/>
        <v>0.10354147427282974</v>
      </c>
      <c r="AB35" s="5">
        <f t="shared" si="17"/>
        <v>0.14551766594461363</v>
      </c>
      <c r="AC35" s="5">
        <f t="shared" si="18"/>
        <v>0.14966765030066551</v>
      </c>
      <c r="AD35" s="5"/>
      <c r="AE35" s="5"/>
    </row>
    <row r="36" spans="1:31" x14ac:dyDescent="0.25">
      <c r="A36" s="2">
        <f>Cautious!A36</f>
        <v>43952</v>
      </c>
      <c r="B36" s="3">
        <f>Growth!B36</f>
        <v>155.4</v>
      </c>
      <c r="C36" s="3">
        <f>Growth!C36</f>
        <v>8.4300058624198932</v>
      </c>
      <c r="D36" s="3">
        <f>Growth!D36</f>
        <v>142.80000000000001</v>
      </c>
      <c r="E36" s="3">
        <f>Growth!E36</f>
        <v>105.69559127101158</v>
      </c>
      <c r="F36" s="3">
        <f>Growth!F36</f>
        <v>133.4</v>
      </c>
      <c r="G36" s="3">
        <f>Growth!G36</f>
        <v>1081.6220000000001</v>
      </c>
      <c r="H36" s="3"/>
      <c r="I36" s="5">
        <f t="shared" si="19"/>
        <v>0.10841654778887316</v>
      </c>
      <c r="J36" s="5">
        <f t="shared" si="20"/>
        <v>9.2123889760065372E-2</v>
      </c>
      <c r="K36" s="5">
        <f t="shared" si="21"/>
        <v>5.1546391752577317E-2</v>
      </c>
      <c r="L36" s="5">
        <f t="shared" si="22"/>
        <v>7.6699909201991393E-2</v>
      </c>
      <c r="M36" s="5">
        <f t="shared" si="23"/>
        <v>8.4552845528455337E-2</v>
      </c>
      <c r="N36" s="5">
        <f t="shared" si="24"/>
        <v>0.10642245942808046</v>
      </c>
      <c r="O36" s="8"/>
      <c r="P36" s="2">
        <f t="shared" si="11"/>
        <v>44682</v>
      </c>
      <c r="Q36" s="4">
        <f t="shared" si="25"/>
        <v>0.36808236808236799</v>
      </c>
      <c r="R36" s="4">
        <f t="shared" si="26"/>
        <v>0.33149051656348399</v>
      </c>
      <c r="S36" s="4">
        <f t="shared" si="27"/>
        <v>0.23389355742296902</v>
      </c>
      <c r="T36" s="4">
        <f t="shared" si="28"/>
        <v>0.31478354276307746</v>
      </c>
      <c r="U36" s="4">
        <f t="shared" si="29"/>
        <v>0.46476761619190404</v>
      </c>
      <c r="V36" s="4">
        <f t="shared" si="30"/>
        <v>0.25958976426145181</v>
      </c>
      <c r="W36" s="2">
        <f t="shared" si="12"/>
        <v>45748</v>
      </c>
      <c r="X36" s="5">
        <f t="shared" si="13"/>
        <v>0.13021967559801731</v>
      </c>
      <c r="Y36" s="5">
        <f t="shared" si="14"/>
        <v>0.1187251314590201</v>
      </c>
      <c r="Z36" s="5">
        <f t="shared" si="15"/>
        <v>9.6343443354139913E-2</v>
      </c>
      <c r="AA36" s="5">
        <f t="shared" si="16"/>
        <v>9.6478068256591276E-2</v>
      </c>
      <c r="AB36" s="5">
        <f t="shared" si="17"/>
        <v>0.1426151953956811</v>
      </c>
      <c r="AC36" s="5">
        <f t="shared" si="18"/>
        <v>0.14795374010451312</v>
      </c>
      <c r="AD36" s="5"/>
      <c r="AE36" s="5"/>
    </row>
    <row r="37" spans="1:31" x14ac:dyDescent="0.25">
      <c r="A37" s="2">
        <f>Cautious!A37</f>
        <v>43983</v>
      </c>
      <c r="B37" s="3">
        <f>Growth!B37</f>
        <v>162.30000000000001</v>
      </c>
      <c r="C37" s="3">
        <f>Growth!C37</f>
        <v>8.6528084537592527</v>
      </c>
      <c r="D37" s="3">
        <f>Growth!D37</f>
        <v>144.6</v>
      </c>
      <c r="E37" s="3">
        <f>Growth!E37</f>
        <v>107.94817163078746</v>
      </c>
      <c r="F37" s="3">
        <f>Growth!F37</f>
        <v>138</v>
      </c>
      <c r="G37" s="3">
        <f>Growth!G37</f>
        <v>1126.549</v>
      </c>
      <c r="H37" s="3"/>
      <c r="I37" s="5">
        <f t="shared" si="19"/>
        <v>4.4401544401544438E-2</v>
      </c>
      <c r="J37" s="5">
        <f t="shared" si="20"/>
        <v>2.64297077576886E-2</v>
      </c>
      <c r="K37" s="5">
        <f t="shared" si="21"/>
        <v>1.2605042016806602E-2</v>
      </c>
      <c r="L37" s="5">
        <f t="shared" si="22"/>
        <v>2.1311961385409996E-2</v>
      </c>
      <c r="M37" s="5">
        <f t="shared" si="23"/>
        <v>3.4482758620689613E-2</v>
      </c>
      <c r="N37" s="5">
        <f t="shared" si="24"/>
        <v>4.1536692116099623E-2</v>
      </c>
      <c r="O37" s="8"/>
      <c r="P37" s="2">
        <f t="shared" si="11"/>
        <v>44713</v>
      </c>
      <c r="Q37" s="4">
        <f t="shared" si="25"/>
        <v>0.29205175600739358</v>
      </c>
      <c r="R37" s="4">
        <f t="shared" si="26"/>
        <v>0.28202348642740571</v>
      </c>
      <c r="S37" s="4">
        <f t="shared" si="27"/>
        <v>0.20608575380359623</v>
      </c>
      <c r="T37" s="4">
        <f t="shared" si="28"/>
        <v>0.25621752085938543</v>
      </c>
      <c r="U37" s="4">
        <f t="shared" si="29"/>
        <v>0.35797101449275365</v>
      </c>
      <c r="V37" s="4">
        <f t="shared" si="30"/>
        <v>0.1818394051213042</v>
      </c>
      <c r="W37" s="2">
        <f t="shared" si="12"/>
        <v>45778</v>
      </c>
      <c r="X37" s="5">
        <f t="shared" si="13"/>
        <v>0.12386664715621794</v>
      </c>
      <c r="Y37" s="5">
        <f t="shared" si="14"/>
        <v>0.11434651590705271</v>
      </c>
      <c r="Z37" s="5">
        <f t="shared" si="15"/>
        <v>9.5260044520698278E-2</v>
      </c>
      <c r="AA37" s="5">
        <f t="shared" si="16"/>
        <v>9.2654858199456111E-2</v>
      </c>
      <c r="AB37" s="5">
        <f t="shared" si="17"/>
        <v>0.14035469580318177</v>
      </c>
      <c r="AC37" s="5">
        <f t="shared" si="18"/>
        <v>0.1417185747225724</v>
      </c>
      <c r="AD37" s="5"/>
      <c r="AE37" s="5"/>
    </row>
    <row r="38" spans="1:31" x14ac:dyDescent="0.25">
      <c r="A38" s="2">
        <f>Cautious!A38</f>
        <v>44013</v>
      </c>
      <c r="B38" s="3">
        <f>Growth!B38</f>
        <v>166.4</v>
      </c>
      <c r="C38" s="3">
        <f>Growth!C38</f>
        <v>8.7795930849342501</v>
      </c>
      <c r="D38" s="3">
        <f>Growth!D38</f>
        <v>145.4</v>
      </c>
      <c r="E38" s="3">
        <f>Growth!E38</f>
        <v>110.20642878207028</v>
      </c>
      <c r="F38" s="3">
        <f>Growth!F38</f>
        <v>141.80000000000001</v>
      </c>
      <c r="G38" s="3">
        <f>Growth!G38</f>
        <v>1153.4269999999999</v>
      </c>
      <c r="H38" s="3"/>
      <c r="I38" s="5">
        <f t="shared" si="19"/>
        <v>2.5261860751694357E-2</v>
      </c>
      <c r="J38" s="5">
        <f t="shared" si="20"/>
        <v>1.4652425493125901E-2</v>
      </c>
      <c r="K38" s="5">
        <f t="shared" si="21"/>
        <v>5.5325034578147404E-3</v>
      </c>
      <c r="L38" s="5">
        <f t="shared" si="22"/>
        <v>2.0919827702192886E-2</v>
      </c>
      <c r="M38" s="5">
        <f t="shared" si="23"/>
        <v>2.7536231884058054E-2</v>
      </c>
      <c r="N38" s="5">
        <f t="shared" si="24"/>
        <v>2.3858704770054324E-2</v>
      </c>
      <c r="O38" s="8"/>
      <c r="P38" s="2">
        <f t="shared" si="11"/>
        <v>44743</v>
      </c>
      <c r="Q38" s="4">
        <f t="shared" si="25"/>
        <v>0.17668269230769235</v>
      </c>
      <c r="R38" s="4">
        <f t="shared" si="26"/>
        <v>0.19576204735043112</v>
      </c>
      <c r="S38" s="4">
        <f t="shared" si="27"/>
        <v>0.1423658872077028</v>
      </c>
      <c r="T38" s="4">
        <f t="shared" si="28"/>
        <v>0.1720471756174573</v>
      </c>
      <c r="U38" s="4">
        <f t="shared" si="29"/>
        <v>0.26516220028208737</v>
      </c>
      <c r="V38" s="4">
        <f t="shared" si="30"/>
        <v>5.4943225709125978E-2</v>
      </c>
      <c r="W38" s="2">
        <f>P73</f>
        <v>45809</v>
      </c>
      <c r="X38" s="5">
        <f t="shared" si="13"/>
        <v>0.12398125938310219</v>
      </c>
      <c r="Y38" s="5">
        <f t="shared" si="14"/>
        <v>0.11532455251378729</v>
      </c>
      <c r="Z38" s="5">
        <f t="shared" si="15"/>
        <v>9.6344622803179722E-2</v>
      </c>
      <c r="AA38" s="5">
        <f t="shared" si="16"/>
        <v>9.3885114148915719E-2</v>
      </c>
      <c r="AB38" s="5">
        <f t="shared" si="17"/>
        <v>0.14192271223913835</v>
      </c>
      <c r="AC38" s="5">
        <f t="shared" si="18"/>
        <v>0.14500255879229734</v>
      </c>
      <c r="AD38" s="5"/>
      <c r="AE38" s="5"/>
    </row>
    <row r="39" spans="1:31" x14ac:dyDescent="0.25">
      <c r="A39" s="2">
        <f>Cautious!A39</f>
        <v>44044</v>
      </c>
      <c r="B39" s="3">
        <f>Growth!B39</f>
        <v>167.3</v>
      </c>
      <c r="C39" s="3">
        <f>Growth!C39</f>
        <v>8.7637450007425617</v>
      </c>
      <c r="D39" s="3">
        <f>Growth!D39</f>
        <v>147</v>
      </c>
      <c r="E39" s="3">
        <f>Growth!E39</f>
        <v>110.98496018873496</v>
      </c>
      <c r="F39" s="3">
        <f>Growth!F39</f>
        <v>142.30000000000001</v>
      </c>
      <c r="G39" s="3">
        <f>Growth!G39</f>
        <v>1182.5740000000001</v>
      </c>
      <c r="H39" s="3"/>
      <c r="I39" s="5">
        <f t="shared" si="19"/>
        <v>5.4086538461538798E-3</v>
      </c>
      <c r="J39" s="5">
        <f t="shared" si="20"/>
        <v>-1.8051046373531395E-3</v>
      </c>
      <c r="K39" s="5">
        <f t="shared" si="21"/>
        <v>1.1004126547455256E-2</v>
      </c>
      <c r="L39" s="5">
        <f t="shared" si="22"/>
        <v>7.0643011961144713E-3</v>
      </c>
      <c r="M39" s="5">
        <f t="shared" si="23"/>
        <v>3.5260930888575456E-3</v>
      </c>
      <c r="N39" s="5">
        <f t="shared" si="24"/>
        <v>2.5269913050414258E-2</v>
      </c>
      <c r="O39" s="8"/>
      <c r="P39" s="2">
        <f t="shared" si="11"/>
        <v>44774</v>
      </c>
      <c r="Q39" s="4">
        <f t="shared" si="25"/>
        <v>0.27495517035265987</v>
      </c>
      <c r="R39" s="4">
        <f t="shared" si="26"/>
        <v>0.30611237016526666</v>
      </c>
      <c r="S39" s="4">
        <f t="shared" si="27"/>
        <v>0.19183673469387746</v>
      </c>
      <c r="T39" s="4">
        <f t="shared" si="28"/>
        <v>0.24123621628803002</v>
      </c>
      <c r="U39" s="4">
        <f t="shared" si="29"/>
        <v>0.40829234012649324</v>
      </c>
      <c r="V39" s="4">
        <f t="shared" si="30"/>
        <v>0.13633480864622416</v>
      </c>
      <c r="W39" s="2">
        <f>P74</f>
        <v>45839</v>
      </c>
      <c r="X39" s="5">
        <f t="shared" ref="X39:Z42" si="31">STDEV(I39:I98)*$W$1</f>
        <v>0.12377891851541985</v>
      </c>
      <c r="Y39" s="5">
        <f t="shared" si="31"/>
        <v>0.11529400118155818</v>
      </c>
      <c r="Z39" s="5">
        <f t="shared" si="31"/>
        <v>9.6353451986652586E-2</v>
      </c>
      <c r="AA39" s="5">
        <f t="shared" si="16"/>
        <v>9.3689822802940873E-2</v>
      </c>
      <c r="AB39" s="5">
        <f t="shared" ref="AB39:AC42" si="32">STDEV(M39:M98)*$W$1</f>
        <v>0.14194540524890098</v>
      </c>
      <c r="AC39" s="5">
        <f t="shared" si="32"/>
        <v>0.14581387565616871</v>
      </c>
      <c r="AD39" s="5"/>
      <c r="AE39" s="5"/>
    </row>
    <row r="40" spans="1:31" x14ac:dyDescent="0.25">
      <c r="A40" s="2">
        <f>Cautious!A40</f>
        <v>44075</v>
      </c>
      <c r="B40" s="3">
        <f>Growth!B40</f>
        <v>176.3</v>
      </c>
      <c r="C40" s="3">
        <f>Growth!C40</f>
        <v>9.132226774632894</v>
      </c>
      <c r="D40" s="3">
        <f>Growth!D40</f>
        <v>151.19999999999999</v>
      </c>
      <c r="E40" s="3">
        <f>Growth!E40</f>
        <v>114.45576526098506</v>
      </c>
      <c r="F40" s="3">
        <f>Growth!F40</f>
        <v>147.30000000000001</v>
      </c>
      <c r="G40" s="3">
        <f>Growth!G40</f>
        <v>1217.4490000000001</v>
      </c>
      <c r="H40" s="3"/>
      <c r="I40" s="5">
        <f t="shared" si="19"/>
        <v>5.3795576808129103E-2</v>
      </c>
      <c r="J40" s="5">
        <f t="shared" si="20"/>
        <v>4.2046154225061368E-2</v>
      </c>
      <c r="K40" s="5">
        <f t="shared" si="21"/>
        <v>2.8571428571428494E-2</v>
      </c>
      <c r="L40" s="5">
        <f t="shared" si="22"/>
        <v>3.1272751428192073E-2</v>
      </c>
      <c r="M40" s="5">
        <f t="shared" si="23"/>
        <v>3.5137034434293744E-2</v>
      </c>
      <c r="N40" s="5">
        <f t="shared" si="24"/>
        <v>2.9490754912588978E-2</v>
      </c>
      <c r="O40" s="8"/>
      <c r="P40" s="2">
        <f t="shared" si="11"/>
        <v>44805</v>
      </c>
      <c r="Q40" s="4">
        <f t="shared" si="25"/>
        <v>0.16449234259784457</v>
      </c>
      <c r="R40" s="4">
        <f t="shared" si="26"/>
        <v>0.21678155616965697</v>
      </c>
      <c r="S40" s="4">
        <f t="shared" si="27"/>
        <v>0.14219576719576721</v>
      </c>
      <c r="T40" s="4">
        <f t="shared" si="28"/>
        <v>0.18217134155846329</v>
      </c>
      <c r="U40" s="4">
        <f t="shared" si="29"/>
        <v>0.31907671418873046</v>
      </c>
      <c r="V40" s="4">
        <f t="shared" si="30"/>
        <v>6.0742585521036216E-2</v>
      </c>
      <c r="W40" s="2">
        <f>P75</f>
        <v>45870</v>
      </c>
      <c r="X40" s="5">
        <f t="shared" si="31"/>
        <v>0.1241422933443431</v>
      </c>
      <c r="Y40" s="5">
        <f t="shared" si="31"/>
        <v>0.11560727658500183</v>
      </c>
      <c r="Z40" s="5">
        <f t="shared" si="31"/>
        <v>9.6641141237363268E-2</v>
      </c>
      <c r="AA40" s="5">
        <f>STDEV(L40:L99)*$W$1</f>
        <v>9.4075293208170513E-2</v>
      </c>
      <c r="AB40" s="5">
        <f t="shared" si="32"/>
        <v>0.14226522487816484</v>
      </c>
      <c r="AC40" s="5">
        <f t="shared" si="32"/>
        <v>0.1459708172331137</v>
      </c>
      <c r="AD40" s="5"/>
      <c r="AE40" s="5"/>
    </row>
    <row r="41" spans="1:31" x14ac:dyDescent="0.25">
      <c r="A41" s="2">
        <f>Cautious!A41</f>
        <v>44105</v>
      </c>
      <c r="B41" s="3">
        <f>Growth!B41</f>
        <v>173.9</v>
      </c>
      <c r="C41" s="3">
        <f>Growth!C41</f>
        <v>9.0280681030612548</v>
      </c>
      <c r="D41" s="3">
        <f>Growth!D41</f>
        <v>149.5</v>
      </c>
      <c r="E41" s="3">
        <f>Growth!E41</f>
        <v>113.44028310232977</v>
      </c>
      <c r="F41" s="3">
        <f>Growth!F41</f>
        <v>147.4</v>
      </c>
      <c r="G41" s="3">
        <f>Growth!G41</f>
        <v>1208.144</v>
      </c>
      <c r="H41" s="3"/>
      <c r="I41" s="5">
        <f t="shared" si="19"/>
        <v>-1.3613159387407859E-2</v>
      </c>
      <c r="J41" s="5">
        <f t="shared" si="20"/>
        <v>-1.1405615973200165E-2</v>
      </c>
      <c r="K41" s="5">
        <f t="shared" si="21"/>
        <v>-1.124338624338617E-2</v>
      </c>
      <c r="L41" s="5">
        <f t="shared" si="22"/>
        <v>-8.8722674330974863E-3</v>
      </c>
      <c r="M41" s="5">
        <f t="shared" si="23"/>
        <v>6.7888662593343049E-4</v>
      </c>
      <c r="N41" s="5">
        <f t="shared" si="24"/>
        <v>-7.6430306320840243E-3</v>
      </c>
      <c r="O41" s="8"/>
      <c r="P41" s="2">
        <f t="shared" si="11"/>
        <v>44835</v>
      </c>
      <c r="Q41" s="4">
        <f t="shared" si="25"/>
        <v>9.9482461184588741E-2</v>
      </c>
      <c r="R41" s="4">
        <f t="shared" si="26"/>
        <v>0.15574263639563141</v>
      </c>
      <c r="S41" s="4">
        <f t="shared" si="27"/>
        <v>8.8294314381270833E-2</v>
      </c>
      <c r="T41" s="4">
        <f t="shared" si="28"/>
        <v>0.12097778390125728</v>
      </c>
      <c r="U41" s="4">
        <f t="shared" si="29"/>
        <v>0.24966078697421967</v>
      </c>
      <c r="V41" s="4">
        <f t="shared" si="30"/>
        <v>-1.0465639857500434E-2</v>
      </c>
      <c r="W41" s="2">
        <f>P76</f>
        <v>45901</v>
      </c>
      <c r="X41" s="5">
        <f t="shared" si="31"/>
        <v>0.12259904068202036</v>
      </c>
      <c r="Y41" s="5">
        <f t="shared" si="31"/>
        <v>0.1146887813692113</v>
      </c>
      <c r="Z41" s="5">
        <f t="shared" si="31"/>
        <v>9.6131875641563919E-2</v>
      </c>
      <c r="AA41" s="5">
        <f>STDEV(L41:L100)*$W$1</f>
        <v>9.3471850223324923E-2</v>
      </c>
      <c r="AB41" s="5">
        <f t="shared" si="32"/>
        <v>0.14185515233134074</v>
      </c>
      <c r="AC41" s="5">
        <f t="shared" si="32"/>
        <v>0.14600071258334554</v>
      </c>
      <c r="AD41" s="5"/>
      <c r="AE41" s="5"/>
    </row>
    <row r="42" spans="1:31" x14ac:dyDescent="0.25">
      <c r="A42" s="2">
        <f>Cautious!A42</f>
        <v>44136</v>
      </c>
      <c r="B42" s="3">
        <f>Growth!B42</f>
        <v>169.8</v>
      </c>
      <c r="C42" s="3">
        <f>Growth!C42</f>
        <v>8.8535104115587586</v>
      </c>
      <c r="D42" s="3">
        <f>Growth!D42</f>
        <v>147.6</v>
      </c>
      <c r="E42" s="3">
        <f>Growth!E42</f>
        <v>111.76363904452974</v>
      </c>
      <c r="F42" s="3">
        <f>Growth!F42</f>
        <v>144.80000000000001</v>
      </c>
      <c r="G42" s="3">
        <f>Growth!G42</f>
        <v>1192.93</v>
      </c>
      <c r="H42" s="3"/>
      <c r="I42" s="5">
        <f t="shared" si="19"/>
        <v>-2.3576768257619288E-2</v>
      </c>
      <c r="J42" s="5">
        <f t="shared" si="20"/>
        <v>-1.9334999416243535E-2</v>
      </c>
      <c r="K42" s="5">
        <f t="shared" si="21"/>
        <v>-1.2709030100334487E-2</v>
      </c>
      <c r="L42" s="5">
        <f t="shared" si="22"/>
        <v>-1.4779970676621124E-2</v>
      </c>
      <c r="M42" s="5">
        <f t="shared" si="23"/>
        <v>-1.7639077340569839E-2</v>
      </c>
      <c r="N42" s="5">
        <f t="shared" si="24"/>
        <v>-1.2592869724138795E-2</v>
      </c>
      <c r="O42" s="8"/>
      <c r="P42" s="2">
        <f t="shared" si="11"/>
        <v>44866</v>
      </c>
      <c r="Q42" s="4">
        <f t="shared" si="25"/>
        <v>0.17255594817432263</v>
      </c>
      <c r="R42" s="4">
        <f t="shared" si="26"/>
        <v>0.23216403887773313</v>
      </c>
      <c r="S42" s="4">
        <f t="shared" si="27"/>
        <v>0.13008130081300825</v>
      </c>
      <c r="T42" s="4">
        <f t="shared" si="28"/>
        <v>0.1641894717677618</v>
      </c>
      <c r="U42" s="4">
        <f t="shared" si="29"/>
        <v>0.33701657458563522</v>
      </c>
      <c r="V42" s="4">
        <f t="shared" si="30"/>
        <v>3.7445617094045619E-2</v>
      </c>
      <c r="W42" s="2">
        <f>P77</f>
        <v>45931</v>
      </c>
      <c r="X42" s="5">
        <f t="shared" si="31"/>
        <v>0.12285984767831946</v>
      </c>
      <c r="Y42" s="5">
        <f t="shared" si="31"/>
        <v>0.11450221063499397</v>
      </c>
      <c r="Z42" s="5">
        <f t="shared" si="31"/>
        <v>9.6193840842806508E-2</v>
      </c>
      <c r="AA42" s="5">
        <f>STDEV(L42:L101)*$W$1</f>
        <v>9.3658725598577824E-2</v>
      </c>
      <c r="AB42" s="5">
        <f t="shared" si="32"/>
        <v>0.14179905952809269</v>
      </c>
      <c r="AC42" s="5">
        <f t="shared" si="32"/>
        <v>0.1460063853300741</v>
      </c>
      <c r="AD42" s="5"/>
      <c r="AE42" s="5"/>
    </row>
    <row r="43" spans="1:31" x14ac:dyDescent="0.25">
      <c r="A43" s="2">
        <f>Cautious!A43</f>
        <v>44166</v>
      </c>
      <c r="B43" s="3">
        <f>Growth!B43</f>
        <v>184.5</v>
      </c>
      <c r="C43" s="3">
        <f>Growth!C43</f>
        <v>9.5541113159438353</v>
      </c>
      <c r="D43" s="3">
        <f>Growth!D43</f>
        <v>157.69999999999999</v>
      </c>
      <c r="E43" s="3">
        <f>Growth!E43</f>
        <v>120.43445886169282</v>
      </c>
      <c r="F43" s="3">
        <f>Growth!F43</f>
        <v>154.9</v>
      </c>
      <c r="G43" s="3">
        <f>Growth!G43</f>
        <v>1289.5999999999999</v>
      </c>
      <c r="H43" s="3"/>
      <c r="I43" s="5">
        <f t="shared" si="19"/>
        <v>8.6572438162544091E-2</v>
      </c>
      <c r="J43" s="5">
        <f t="shared" si="20"/>
        <v>7.913255554208222E-2</v>
      </c>
      <c r="K43" s="5">
        <f t="shared" si="21"/>
        <v>6.8428184281842788E-2</v>
      </c>
      <c r="L43" s="5">
        <f t="shared" si="22"/>
        <v>7.7581759964959474E-2</v>
      </c>
      <c r="M43" s="5">
        <f t="shared" si="23"/>
        <v>6.9751381215469574E-2</v>
      </c>
      <c r="N43" s="5">
        <f t="shared" si="24"/>
        <v>8.1035769072787034E-2</v>
      </c>
      <c r="O43" s="8"/>
      <c r="P43" s="2">
        <f t="shared" si="11"/>
        <v>44896</v>
      </c>
      <c r="Q43" s="4">
        <f t="shared" si="25"/>
        <v>0.11598915989159894</v>
      </c>
      <c r="R43" s="4">
        <f t="shared" si="26"/>
        <v>0.17449481866988481</v>
      </c>
      <c r="S43" s="4">
        <f t="shared" si="27"/>
        <v>9.7019657577679219E-2</v>
      </c>
      <c r="T43" s="4">
        <f t="shared" si="28"/>
        <v>0.10771480674570399</v>
      </c>
      <c r="U43" s="4">
        <f t="shared" si="29"/>
        <v>0.28921885087152988</v>
      </c>
      <c r="V43" s="4">
        <f t="shared" si="30"/>
        <v>1.7757444168734562E-2</v>
      </c>
      <c r="W43" s="2">
        <f t="shared" ref="W43:W45" si="33">P78</f>
        <v>45962</v>
      </c>
      <c r="X43" s="5">
        <f t="shared" ref="X43:X45" si="34">STDEV(I43:I102)*$W$1</f>
        <v>0.12265144334559352</v>
      </c>
      <c r="Y43" s="5">
        <f t="shared" ref="Y43:Y45" si="35">STDEV(J43:J102)*$W$1</f>
        <v>0.11422067837320894</v>
      </c>
      <c r="Z43" s="5">
        <f t="shared" ref="Z43:AA45" si="36">STDEV(K43:K102)*$W$1</f>
        <v>9.6331695647567189E-2</v>
      </c>
      <c r="AA43" s="5">
        <f t="shared" si="36"/>
        <v>9.3490299117801864E-2</v>
      </c>
      <c r="AB43" s="5">
        <f t="shared" ref="AB43:AB45" si="37">STDEV(M43:M102)*$W$1</f>
        <v>0.14128578940643025</v>
      </c>
      <c r="AC43" s="5">
        <f t="shared" ref="AC43:AC45" si="38">STDEV(N43:N102)*$W$1</f>
        <v>0.14623980083146881</v>
      </c>
      <c r="AD43" s="5"/>
      <c r="AE43" s="5"/>
    </row>
    <row r="44" spans="1:31" x14ac:dyDescent="0.25">
      <c r="A44" s="2">
        <f>Cautious!A44</f>
        <v>44197</v>
      </c>
      <c r="B44" s="3">
        <f>Growth!B44</f>
        <v>188.4</v>
      </c>
      <c r="C44" s="3">
        <f>Growth!C44</f>
        <v>9.7037313228387418</v>
      </c>
      <c r="D44" s="3">
        <f>Growth!D44</f>
        <v>161.1</v>
      </c>
      <c r="E44" s="3">
        <f>Growth!E44</f>
        <v>122.07306104393994</v>
      </c>
      <c r="F44" s="3">
        <f>Growth!F44</f>
        <v>155.30000000000001</v>
      </c>
      <c r="G44" s="3">
        <f>Growth!G44</f>
        <v>1325.8</v>
      </c>
      <c r="H44" s="3"/>
      <c r="I44" s="5">
        <f t="shared" si="19"/>
        <v>2.1138211382113851E-2</v>
      </c>
      <c r="J44" s="5">
        <f t="shared" si="20"/>
        <v>1.5660274613424448E-2</v>
      </c>
      <c r="K44" s="5">
        <f t="shared" si="21"/>
        <v>2.1559923906150958E-2</v>
      </c>
      <c r="L44" s="5">
        <f t="shared" si="22"/>
        <v>1.3605758665208108E-2</v>
      </c>
      <c r="M44" s="5">
        <f t="shared" si="23"/>
        <v>2.5823111684958404E-3</v>
      </c>
      <c r="N44" s="5">
        <f t="shared" si="24"/>
        <v>2.8070719602977703E-2</v>
      </c>
      <c r="O44" s="8"/>
      <c r="P44" s="2">
        <f t="shared" si="11"/>
        <v>44927</v>
      </c>
      <c r="Q44" s="4">
        <f t="shared" si="25"/>
        <v>3.1847133757961783E-2</v>
      </c>
      <c r="R44" s="4">
        <f t="shared" si="26"/>
        <v>8.3986520474716164E-2</v>
      </c>
      <c r="S44" s="4">
        <f t="shared" si="27"/>
        <v>2.1104903786468069E-2</v>
      </c>
      <c r="T44" s="4">
        <f t="shared" si="28"/>
        <v>5.5929493857647873E-2</v>
      </c>
      <c r="U44" s="4">
        <f t="shared" si="29"/>
        <v>0.18673535093367674</v>
      </c>
      <c r="V44" s="4">
        <f t="shared" si="30"/>
        <v>-6.7581837381203741E-2</v>
      </c>
      <c r="W44" s="2">
        <f t="shared" si="33"/>
        <v>45992</v>
      </c>
      <c r="X44" s="5">
        <f t="shared" si="34"/>
        <v>0.11773554927831519</v>
      </c>
      <c r="Y44" s="5">
        <f t="shared" si="35"/>
        <v>0.10993860905496657</v>
      </c>
      <c r="Z44" s="5">
        <f t="shared" si="36"/>
        <v>9.2391000438086776E-2</v>
      </c>
      <c r="AA44" s="5">
        <f t="shared" ref="AA44:AA45" si="39">STDEV(L44:L103)*$W$1</f>
        <v>8.8072677718610159E-2</v>
      </c>
      <c r="AB44" s="5">
        <f t="shared" si="37"/>
        <v>0.13881843897935947</v>
      </c>
      <c r="AC44" s="5">
        <f t="shared" si="38"/>
        <v>0.14298328211871886</v>
      </c>
      <c r="AD44" s="5"/>
      <c r="AE44" s="5"/>
    </row>
    <row r="45" spans="1:31" x14ac:dyDescent="0.25">
      <c r="A45" s="2">
        <f>Cautious!A45</f>
        <v>44228</v>
      </c>
      <c r="B45" s="3">
        <f>Growth!B45</f>
        <v>185.4</v>
      </c>
      <c r="C45" s="3">
        <f>Growth!C45</f>
        <v>9.6704991243726361</v>
      </c>
      <c r="D45" s="3">
        <f>Growth!D45</f>
        <v>161.5</v>
      </c>
      <c r="E45" s="3">
        <f>Growth!E45</f>
        <v>123.82084930698919</v>
      </c>
      <c r="F45" s="3">
        <f>Growth!F45</f>
        <v>151.9</v>
      </c>
      <c r="G45" s="3">
        <f>Growth!G45</f>
        <v>1322</v>
      </c>
      <c r="H45" s="3"/>
      <c r="I45" s="5">
        <f t="shared" si="19"/>
        <v>-1.5923566878980892E-2</v>
      </c>
      <c r="J45" s="5">
        <f t="shared" si="20"/>
        <v>-3.4246824608478452E-3</v>
      </c>
      <c r="K45" s="5">
        <f t="shared" si="21"/>
        <v>2.4829298572315688E-3</v>
      </c>
      <c r="L45" s="5">
        <f t="shared" si="22"/>
        <v>1.4317559075709028E-2</v>
      </c>
      <c r="M45" s="5">
        <f t="shared" si="23"/>
        <v>-2.1893110109465586E-2</v>
      </c>
      <c r="N45" s="5">
        <f t="shared" si="24"/>
        <v>-2.8661939960778057E-3</v>
      </c>
      <c r="O45" s="8"/>
      <c r="P45" s="2">
        <f t="shared" si="11"/>
        <v>44958</v>
      </c>
      <c r="Q45" s="4">
        <f t="shared" si="25"/>
        <v>9.8705501618122887E-2</v>
      </c>
      <c r="R45" s="4">
        <f t="shared" si="26"/>
        <v>0.13923322202432389</v>
      </c>
      <c r="S45" s="4">
        <f t="shared" si="27"/>
        <v>5.7585139318885523E-2</v>
      </c>
      <c r="T45" s="4">
        <f t="shared" si="28"/>
        <v>8.282792678323242E-2</v>
      </c>
      <c r="U45" s="4">
        <f t="shared" si="29"/>
        <v>0.25938117182356818</v>
      </c>
      <c r="V45" s="4">
        <f t="shared" si="30"/>
        <v>1.8154311649016642E-2</v>
      </c>
      <c r="W45" s="2">
        <f t="shared" si="33"/>
        <v>46023</v>
      </c>
      <c r="X45" s="5">
        <f t="shared" si="34"/>
        <v>0.11771402027124064</v>
      </c>
      <c r="Y45" s="5">
        <f t="shared" si="35"/>
        <v>0.10995826928049002</v>
      </c>
      <c r="Z45" s="5">
        <f t="shared" si="36"/>
        <v>9.2158099646551028E-2</v>
      </c>
      <c r="AA45" s="5">
        <f t="shared" si="39"/>
        <v>8.8025565108535972E-2</v>
      </c>
      <c r="AB45" s="5">
        <f t="shared" si="37"/>
        <v>0.13906918425667467</v>
      </c>
      <c r="AC45" s="5">
        <f t="shared" si="38"/>
        <v>0.14286470481910998</v>
      </c>
      <c r="AD45" s="5"/>
      <c r="AE45" s="5"/>
    </row>
    <row r="46" spans="1:31" x14ac:dyDescent="0.25">
      <c r="A46" s="2">
        <f>Cautious!A46</f>
        <v>44256</v>
      </c>
      <c r="B46" s="3">
        <f>Growth!B46</f>
        <v>190.8</v>
      </c>
      <c r="C46" s="3">
        <f>Growth!C46</f>
        <v>9.8443844379284418</v>
      </c>
      <c r="D46" s="3">
        <f>Growth!D46</f>
        <v>163.19999999999999</v>
      </c>
      <c r="E46" s="3">
        <f>Growth!E46</f>
        <v>126.0227071660278</v>
      </c>
      <c r="F46" s="3">
        <f>Growth!F46</f>
        <v>152.19999999999999</v>
      </c>
      <c r="G46" s="3">
        <f>Growth!G46</f>
        <v>1372.8</v>
      </c>
      <c r="H46" s="3"/>
      <c r="I46" s="5">
        <f t="shared" si="19"/>
        <v>2.9126213592233038E-2</v>
      </c>
      <c r="J46" s="5">
        <f t="shared" si="20"/>
        <v>1.7981007114468484E-2</v>
      </c>
      <c r="K46" s="5">
        <f t="shared" si="21"/>
        <v>1.0526315789473615E-2</v>
      </c>
      <c r="L46" s="5">
        <f t="shared" si="22"/>
        <v>1.7782609886478347E-2</v>
      </c>
      <c r="M46" s="5">
        <f t="shared" si="23"/>
        <v>1.9749835418037061E-3</v>
      </c>
      <c r="N46" s="5">
        <f t="shared" si="24"/>
        <v>3.8426626323751857E-2</v>
      </c>
      <c r="O46" s="8"/>
      <c r="P46" s="2">
        <f t="shared" si="11"/>
        <v>44986</v>
      </c>
      <c r="Q46" s="4">
        <f t="shared" si="25"/>
        <v>5.7651991614255764E-2</v>
      </c>
      <c r="R46" s="4">
        <f t="shared" si="26"/>
        <v>0.11428691802438046</v>
      </c>
      <c r="S46" s="4">
        <f t="shared" si="27"/>
        <v>3.1250000000000139E-2</v>
      </c>
      <c r="T46" s="4">
        <f t="shared" si="28"/>
        <v>5.8468841188459741E-2</v>
      </c>
      <c r="U46" s="4">
        <f t="shared" si="29"/>
        <v>0.252299605781866</v>
      </c>
      <c r="V46" s="4">
        <f t="shared" si="30"/>
        <v>-2.3819930069930103E-2</v>
      </c>
      <c r="W46" s="2"/>
      <c r="X46" s="5"/>
      <c r="Y46" s="5"/>
      <c r="Z46" s="5"/>
      <c r="AA46" s="5"/>
      <c r="AB46" s="5"/>
      <c r="AC46" s="5"/>
      <c r="AD46" s="5"/>
      <c r="AE46" s="5"/>
    </row>
    <row r="47" spans="1:31" x14ac:dyDescent="0.25">
      <c r="A47" s="2">
        <f>Cautious!A47</f>
        <v>44287</v>
      </c>
      <c r="B47" s="3">
        <f>Growth!B47</f>
        <v>198.8</v>
      </c>
      <c r="C47" s="3">
        <f>Growth!C47</f>
        <v>10.360883154971727</v>
      </c>
      <c r="D47" s="3">
        <f>Growth!D47</f>
        <v>169.7</v>
      </c>
      <c r="E47" s="3">
        <f>Growth!E47</f>
        <v>131.33787968150997</v>
      </c>
      <c r="F47" s="3">
        <f>Growth!F47</f>
        <v>164.8</v>
      </c>
      <c r="G47" s="3">
        <f>Growth!G47</f>
        <v>1414.7</v>
      </c>
      <c r="H47" s="3"/>
      <c r="I47" s="5">
        <f t="shared" si="19"/>
        <v>4.1928721174004188E-2</v>
      </c>
      <c r="J47" s="5">
        <f t="shared" si="20"/>
        <v>5.2466329438874755E-2</v>
      </c>
      <c r="K47" s="5">
        <f t="shared" si="21"/>
        <v>3.9828431372549024E-2</v>
      </c>
      <c r="L47" s="5">
        <f t="shared" si="22"/>
        <v>4.2176308024233562E-2</v>
      </c>
      <c r="M47" s="5">
        <f t="shared" si="23"/>
        <v>8.2785808147174927E-2</v>
      </c>
      <c r="N47" s="5">
        <f t="shared" si="24"/>
        <v>3.0521561771561838E-2</v>
      </c>
      <c r="O47" s="8"/>
      <c r="P47" s="2">
        <f t="shared" si="11"/>
        <v>45017</v>
      </c>
      <c r="Q47" s="4">
        <f t="shared" si="25"/>
        <v>2.4647887323943546E-2</v>
      </c>
      <c r="R47" s="4">
        <f t="shared" si="26"/>
        <v>4.8490166784907661E-2</v>
      </c>
      <c r="S47" s="4">
        <f t="shared" si="27"/>
        <v>-1.7678255745432114E-3</v>
      </c>
      <c r="T47" s="4">
        <f t="shared" si="28"/>
        <v>1.7401950190488871E-2</v>
      </c>
      <c r="U47" s="4">
        <f t="shared" si="29"/>
        <v>0.1735436893203883</v>
      </c>
      <c r="V47" s="4">
        <f t="shared" si="30"/>
        <v>-2.8345232204707808E-2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5">
      <c r="A48" s="2">
        <f>Cautious!A48</f>
        <v>44317</v>
      </c>
      <c r="B48" s="3">
        <f>Growth!B48</f>
        <v>205</v>
      </c>
      <c r="C48" s="3">
        <f>Growth!C48</f>
        <v>10.545505583905626</v>
      </c>
      <c r="D48" s="3">
        <f>Growth!D48</f>
        <v>172.7</v>
      </c>
      <c r="E48" s="3">
        <f>Growth!E48</f>
        <v>133.73193748156896</v>
      </c>
      <c r="F48" s="3">
        <f>Growth!F48</f>
        <v>168.8</v>
      </c>
      <c r="G48" s="3">
        <f>Growth!G48</f>
        <v>1438.7</v>
      </c>
      <c r="H48" s="3"/>
      <c r="I48" s="5">
        <f t="shared" si="19"/>
        <v>3.1187122736418452E-2</v>
      </c>
      <c r="J48" s="5">
        <f t="shared" si="20"/>
        <v>1.7819178748802608E-2</v>
      </c>
      <c r="K48" s="5">
        <f t="shared" si="21"/>
        <v>1.7678255745433118E-2</v>
      </c>
      <c r="L48" s="5">
        <f t="shared" si="22"/>
        <v>1.8228235493556764E-2</v>
      </c>
      <c r="M48" s="5">
        <f t="shared" si="23"/>
        <v>2.4271844660194174E-2</v>
      </c>
      <c r="N48" s="5">
        <f t="shared" si="24"/>
        <v>1.6964727504064466E-2</v>
      </c>
      <c r="O48" s="8"/>
      <c r="P48" s="2">
        <f t="shared" si="11"/>
        <v>45047</v>
      </c>
      <c r="Q48" s="4">
        <f t="shared" si="25"/>
        <v>-1.463414634146397E-3</v>
      </c>
      <c r="R48" s="4">
        <f t="shared" si="26"/>
        <v>4.422100876620981E-2</v>
      </c>
      <c r="S48" s="4">
        <f t="shared" si="27"/>
        <v>-1.9687319050376247E-2</v>
      </c>
      <c r="T48" s="4">
        <f t="shared" si="28"/>
        <v>1.2414964111270284E-3</v>
      </c>
      <c r="U48" s="4">
        <f t="shared" si="29"/>
        <v>0.15758293838862555</v>
      </c>
      <c r="V48" s="4">
        <f t="shared" si="30"/>
        <v>-4.2885938694654929E-2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5">
      <c r="A49" s="2">
        <f>Cautious!A49</f>
        <v>44348</v>
      </c>
      <c r="B49" s="3">
        <f>Growth!B49</f>
        <v>205.3</v>
      </c>
      <c r="C49" s="3">
        <f>Growth!C49</f>
        <v>10.539056049131311</v>
      </c>
      <c r="D49" s="3">
        <f>Growth!D49</f>
        <v>173.2</v>
      </c>
      <c r="E49" s="3">
        <f>Growth!E49</f>
        <v>133.79924800943684</v>
      </c>
      <c r="F49" s="3">
        <f>Growth!F49</f>
        <v>168.8</v>
      </c>
      <c r="G49" s="3">
        <f>Growth!G49</f>
        <v>1432</v>
      </c>
      <c r="H49" s="3"/>
      <c r="I49" s="5">
        <f t="shared" si="19"/>
        <v>1.463414634146397E-3</v>
      </c>
      <c r="J49" s="5">
        <f t="shared" si="20"/>
        <v>-6.1159085479586643E-4</v>
      </c>
      <c r="K49" s="5">
        <f t="shared" si="21"/>
        <v>2.8951939779965261E-3</v>
      </c>
      <c r="L49" s="5">
        <f t="shared" si="22"/>
        <v>5.0332425548797212E-4</v>
      </c>
      <c r="M49" s="5">
        <f t="shared" si="23"/>
        <v>0</v>
      </c>
      <c r="N49" s="5">
        <f t="shared" si="24"/>
        <v>-4.6569819976367867E-3</v>
      </c>
      <c r="O49" s="8"/>
      <c r="P49" s="2">
        <f t="shared" si="11"/>
        <v>45078</v>
      </c>
      <c r="Q49" s="4">
        <f t="shared" si="25"/>
        <v>1.7535314174378928E-2</v>
      </c>
      <c r="R49" s="4">
        <f t="shared" si="26"/>
        <v>6.3813304313446131E-2</v>
      </c>
      <c r="S49" s="4">
        <f t="shared" si="27"/>
        <v>-1.2702078521939889E-2</v>
      </c>
      <c r="T49" s="4">
        <f t="shared" si="28"/>
        <v>1.3489246787480777E-2</v>
      </c>
      <c r="U49" s="4">
        <f t="shared" si="29"/>
        <v>0.16054502369668242</v>
      </c>
      <c r="V49" s="4">
        <f t="shared" si="30"/>
        <v>-2.3184357541899472E-2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5">
      <c r="A50" s="2">
        <f>Cautious!A50</f>
        <v>44378</v>
      </c>
      <c r="B50" s="3">
        <f>Growth!B50</f>
        <v>212.9</v>
      </c>
      <c r="C50" s="3">
        <f>Growth!C50</f>
        <v>10.93825819054338</v>
      </c>
      <c r="D50" s="3">
        <f>Growth!D50</f>
        <v>178.5</v>
      </c>
      <c r="E50" s="3">
        <f>Growth!E50</f>
        <v>137.8799764081393</v>
      </c>
      <c r="F50" s="3">
        <f>Growth!F50</f>
        <v>178.2</v>
      </c>
      <c r="G50" s="3">
        <f>Growth!G50</f>
        <v>1495.1</v>
      </c>
      <c r="H50" s="3"/>
      <c r="I50" s="5">
        <f t="shared" si="19"/>
        <v>3.7018996590355548E-2</v>
      </c>
      <c r="J50" s="5">
        <f t="shared" si="20"/>
        <v>3.7878358322705107E-2</v>
      </c>
      <c r="K50" s="5">
        <f t="shared" si="21"/>
        <v>3.0600461893764502E-2</v>
      </c>
      <c r="L50" s="5">
        <f t="shared" si="22"/>
        <v>3.0498888890725669E-2</v>
      </c>
      <c r="M50" s="5">
        <f t="shared" si="23"/>
        <v>5.5687203791469055E-2</v>
      </c>
      <c r="N50" s="5">
        <f t="shared" si="24"/>
        <v>4.4064245810055802E-2</v>
      </c>
      <c r="O50" s="8"/>
      <c r="P50" s="2">
        <f t="shared" si="11"/>
        <v>45108</v>
      </c>
      <c r="Q50" s="4">
        <f t="shared" si="25"/>
        <v>1.4091122592766557E-2</v>
      </c>
      <c r="R50" s="4">
        <f t="shared" si="26"/>
        <v>5.6112198764654335E-2</v>
      </c>
      <c r="S50" s="4">
        <f t="shared" si="27"/>
        <v>-1.5686274509803984E-2</v>
      </c>
      <c r="T50" s="4">
        <f t="shared" si="28"/>
        <v>-5.0662922333609643E-3</v>
      </c>
      <c r="U50" s="4">
        <f t="shared" si="29"/>
        <v>0.13468013468013468</v>
      </c>
      <c r="V50" s="4">
        <f t="shared" si="30"/>
        <v>-5.2437964015784808E-2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5">
      <c r="A51" s="2">
        <f>Cautious!A51</f>
        <v>44409</v>
      </c>
      <c r="B51" s="3">
        <f>Growth!B51</f>
        <v>217.3</v>
      </c>
      <c r="C51" s="3">
        <f>Growth!C51</f>
        <v>11.122735022166017</v>
      </c>
      <c r="D51" s="3">
        <f>Growth!D51</f>
        <v>178.5</v>
      </c>
      <c r="E51" s="3">
        <f>Growth!E51</f>
        <v>139.06738425243304</v>
      </c>
      <c r="F51" s="3">
        <f>Growth!F51</f>
        <v>186.6</v>
      </c>
      <c r="G51" s="3">
        <f>Growth!G51</f>
        <v>1515.9</v>
      </c>
      <c r="H51" s="3"/>
      <c r="I51" s="5">
        <f t="shared" si="19"/>
        <v>2.0666979802724309E-2</v>
      </c>
      <c r="J51" s="5">
        <f t="shared" si="20"/>
        <v>1.6865284070742278E-2</v>
      </c>
      <c r="K51" s="5">
        <f t="shared" si="21"/>
        <v>0</v>
      </c>
      <c r="L51" s="5">
        <f t="shared" si="22"/>
        <v>8.6118947451723649E-3</v>
      </c>
      <c r="M51" s="5">
        <f t="shared" si="23"/>
        <v>4.7138047138047173E-2</v>
      </c>
      <c r="N51" s="5">
        <f t="shared" si="24"/>
        <v>1.3912112902147136E-2</v>
      </c>
      <c r="O51" s="8"/>
      <c r="P51" s="2">
        <f t="shared" si="11"/>
        <v>45139</v>
      </c>
      <c r="Q51" s="4">
        <f t="shared" si="25"/>
        <v>1.5646571560055118E-2</v>
      </c>
      <c r="R51" s="4">
        <f t="shared" si="26"/>
        <v>5.740079118014306E-2</v>
      </c>
      <c r="S51" s="4">
        <f t="shared" si="27"/>
        <v>6.7226890756301883E-3</v>
      </c>
      <c r="T51" s="4">
        <f t="shared" si="28"/>
        <v>5.8023336567155342E-3</v>
      </c>
      <c r="U51" s="4">
        <f t="shared" si="29"/>
        <v>8.7352625937835007E-2</v>
      </c>
      <c r="V51" s="4">
        <f t="shared" si="30"/>
        <v>-6.8078369285572954E-2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5">
      <c r="A52" s="2">
        <f>Cautious!A52</f>
        <v>44440</v>
      </c>
      <c r="B52" s="3">
        <f>Growth!B52</f>
        <v>223.6</v>
      </c>
      <c r="C52" s="3">
        <f>Growth!C52</f>
        <v>11.379211597888503</v>
      </c>
      <c r="D52" s="3">
        <f>Growth!D52</f>
        <v>182.9</v>
      </c>
      <c r="E52" s="3">
        <f>Growth!E52</f>
        <v>142.01024771453862</v>
      </c>
      <c r="F52" s="3">
        <f>Growth!F52</f>
        <v>191.9</v>
      </c>
      <c r="G52" s="3">
        <f>Growth!G52</f>
        <v>1540.2</v>
      </c>
      <c r="H52" s="3"/>
      <c r="I52" s="5">
        <f t="shared" si="19"/>
        <v>2.8992176714219893E-2</v>
      </c>
      <c r="J52" s="5">
        <f t="shared" si="20"/>
        <v>2.3058768838002952E-2</v>
      </c>
      <c r="K52" s="5">
        <f t="shared" si="21"/>
        <v>2.4649859943977621E-2</v>
      </c>
      <c r="L52" s="5">
        <f t="shared" si="22"/>
        <v>2.1161420975343407E-2</v>
      </c>
      <c r="M52" s="5">
        <f t="shared" si="23"/>
        <v>2.8403001071811422E-2</v>
      </c>
      <c r="N52" s="5">
        <f t="shared" si="24"/>
        <v>1.6030081139916851E-2</v>
      </c>
      <c r="O52" s="8"/>
      <c r="P52" s="2">
        <f t="shared" si="11"/>
        <v>45170</v>
      </c>
      <c r="Q52" s="4">
        <f t="shared" si="25"/>
        <v>-1.6100178890876539E-2</v>
      </c>
      <c r="R52" s="4">
        <f t="shared" si="26"/>
        <v>2.4974325856569245E-2</v>
      </c>
      <c r="S52" s="4">
        <f t="shared" si="27"/>
        <v>-3.3351558228540155E-2</v>
      </c>
      <c r="T52" s="4">
        <f t="shared" si="28"/>
        <v>-2.5749820763596869E-2</v>
      </c>
      <c r="U52" s="4">
        <f t="shared" si="29"/>
        <v>4.4815007816571099E-2</v>
      </c>
      <c r="V52" s="4">
        <f t="shared" si="30"/>
        <v>-8.4274769510453151E-2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5">
      <c r="A53" s="2">
        <f>Cautious!A53</f>
        <v>44470</v>
      </c>
      <c r="B53" s="3">
        <f>Growth!B53</f>
        <v>217.2</v>
      </c>
      <c r="C53" s="3">
        <f>Growth!C53</f>
        <v>11.140521456219718</v>
      </c>
      <c r="D53" s="3">
        <f>Growth!D53</f>
        <v>178.1</v>
      </c>
      <c r="E53" s="3">
        <f>Growth!E53</f>
        <v>139.24808316130947</v>
      </c>
      <c r="F53" s="3">
        <f>Growth!F53</f>
        <v>183.8</v>
      </c>
      <c r="G53" s="3">
        <f>Growth!G53</f>
        <v>1500.6</v>
      </c>
      <c r="H53" s="3"/>
      <c r="I53" s="5">
        <f t="shared" si="19"/>
        <v>-2.8622540250447252E-2</v>
      </c>
      <c r="J53" s="5">
        <f t="shared" si="20"/>
        <v>-2.0975982353037177E-2</v>
      </c>
      <c r="K53" s="5">
        <f t="shared" si="21"/>
        <v>-2.6243849097867748E-2</v>
      </c>
      <c r="L53" s="5">
        <f t="shared" si="22"/>
        <v>-1.9450459369534445E-2</v>
      </c>
      <c r="M53" s="5">
        <f t="shared" si="23"/>
        <v>-4.2209484106305338E-2</v>
      </c>
      <c r="N53" s="5">
        <f t="shared" si="24"/>
        <v>-2.5710946630307839E-2</v>
      </c>
      <c r="O53" s="8"/>
      <c r="P53" s="2">
        <f t="shared" si="11"/>
        <v>45200</v>
      </c>
      <c r="Q53" s="4">
        <f t="shared" si="25"/>
        <v>-9.2081031307550652E-3</v>
      </c>
      <c r="R53" s="4">
        <f t="shared" si="26"/>
        <v>2.6769683330342936E-2</v>
      </c>
      <c r="S53" s="4">
        <f t="shared" si="27"/>
        <v>-2.5266704098820886E-2</v>
      </c>
      <c r="T53" s="4">
        <f t="shared" si="28"/>
        <v>-2.1927602274719158E-2</v>
      </c>
      <c r="U53" s="4">
        <f t="shared" si="29"/>
        <v>6.4200217627856271E-2</v>
      </c>
      <c r="V53" s="4">
        <f t="shared" si="30"/>
        <v>-6.6839930694388885E-2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5">
      <c r="A54" s="2">
        <f>Cautious!A54</f>
        <v>44501</v>
      </c>
      <c r="B54" s="3">
        <f>Growth!B54</f>
        <v>228.7</v>
      </c>
      <c r="C54" s="3">
        <f>Growth!C54</f>
        <v>11.649501708837548</v>
      </c>
      <c r="D54" s="3">
        <f>Growth!D54</f>
        <v>184.6</v>
      </c>
      <c r="E54" s="3">
        <f>Growth!E54</f>
        <v>143.8096431731054</v>
      </c>
      <c r="F54" s="3">
        <f>Growth!F54</f>
        <v>196.4</v>
      </c>
      <c r="G54" s="3">
        <f>Growth!G54</f>
        <v>1576.8</v>
      </c>
      <c r="H54" s="3"/>
      <c r="I54" s="5">
        <f t="shared" si="19"/>
        <v>5.2946593001841624E-2</v>
      </c>
      <c r="J54" s="5">
        <f t="shared" si="20"/>
        <v>4.5687291624367181E-2</v>
      </c>
      <c r="K54" s="5">
        <f t="shared" si="21"/>
        <v>3.6496350364963508E-2</v>
      </c>
      <c r="L54" s="5">
        <f t="shared" si="22"/>
        <v>3.2758512061610755E-2</v>
      </c>
      <c r="M54" s="5">
        <f t="shared" si="23"/>
        <v>6.8552774755168633E-2</v>
      </c>
      <c r="N54" s="5">
        <f t="shared" si="24"/>
        <v>5.077968812475013E-2</v>
      </c>
      <c r="O54" s="8"/>
      <c r="P54" s="2">
        <f t="shared" si="11"/>
        <v>45231</v>
      </c>
      <c r="Q54" s="4">
        <f t="shared" si="25"/>
        <v>-7.6082203760384687E-2</v>
      </c>
      <c r="R54" s="4">
        <f t="shared" si="26"/>
        <v>-4.1012569729011343E-2</v>
      </c>
      <c r="S54" s="4">
        <f t="shared" si="27"/>
        <v>-8.3423618634886273E-2</v>
      </c>
      <c r="T54" s="4">
        <f t="shared" si="28"/>
        <v>-7.4870529274072325E-2</v>
      </c>
      <c r="U54" s="4">
        <f t="shared" si="29"/>
        <v>-1.5784114052953126E-2</v>
      </c>
      <c r="V54" s="4">
        <f t="shared" si="30"/>
        <v>-0.12683916793505834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5">
      <c r="A55" s="2">
        <f>Cautious!A55</f>
        <v>44531</v>
      </c>
      <c r="B55" s="3">
        <f>Growth!B55</f>
        <v>226.9</v>
      </c>
      <c r="C55" s="3">
        <f>Growth!C55</f>
        <v>11.719429637298449</v>
      </c>
      <c r="D55" s="3">
        <f>Growth!D55</f>
        <v>184.1</v>
      </c>
      <c r="E55" s="3">
        <f>Growth!E55</f>
        <v>144.74358596284293</v>
      </c>
      <c r="F55" s="3">
        <f>Growth!F55</f>
        <v>203.3</v>
      </c>
      <c r="G55" s="3">
        <f>Growth!G55</f>
        <v>1590.9</v>
      </c>
      <c r="H55" s="3"/>
      <c r="I55" s="5">
        <f t="shared" si="19"/>
        <v>-7.8705728027983514E-3</v>
      </c>
      <c r="J55" s="5">
        <f t="shared" si="20"/>
        <v>6.0026540369406672E-3</v>
      </c>
      <c r="K55" s="5">
        <f t="shared" si="21"/>
        <v>-2.7085590465872156E-3</v>
      </c>
      <c r="L55" s="5">
        <f t="shared" si="22"/>
        <v>6.4942987767053328E-3</v>
      </c>
      <c r="M55" s="5">
        <f t="shared" si="23"/>
        <v>3.5132382892057057E-2</v>
      </c>
      <c r="N55" s="5">
        <f t="shared" si="24"/>
        <v>8.9421613394216996E-3</v>
      </c>
      <c r="O55" s="8"/>
      <c r="P55" s="2">
        <f t="shared" si="11"/>
        <v>45261</v>
      </c>
      <c r="Q55" s="4">
        <f t="shared" si="25"/>
        <v>-1.7628911414720141E-2</v>
      </c>
      <c r="R55" s="4">
        <f t="shared" si="26"/>
        <v>4.7646546787707524E-3</v>
      </c>
      <c r="S55" s="4">
        <f t="shared" si="27"/>
        <v>-3.6393264530146602E-2</v>
      </c>
      <c r="T55" s="4">
        <f t="shared" si="28"/>
        <v>-4.2177413357700748E-2</v>
      </c>
      <c r="U55" s="4">
        <f t="shared" si="29"/>
        <v>1.5248401377274933E-2</v>
      </c>
      <c r="V55" s="4">
        <f t="shared" si="30"/>
        <v>-7.7440442516814409E-2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5">
      <c r="A56" s="2">
        <f>Cautious!A56</f>
        <v>44562</v>
      </c>
      <c r="B56" s="3">
        <f>Growth!B56</f>
        <v>233.5</v>
      </c>
      <c r="C56" s="3">
        <f>Growth!C56</f>
        <v>12.00869160662554</v>
      </c>
      <c r="D56" s="3">
        <f>Growth!D56</f>
        <v>189.1</v>
      </c>
      <c r="E56" s="3">
        <f>Growth!E56</f>
        <v>147.23953111176655</v>
      </c>
      <c r="F56" s="3">
        <f>Growth!F56</f>
        <v>214.9</v>
      </c>
      <c r="G56" s="3">
        <f>Growth!G56</f>
        <v>1612</v>
      </c>
      <c r="H56" s="3"/>
      <c r="I56" s="5">
        <f t="shared" si="19"/>
        <v>2.9087703834288207E-2</v>
      </c>
      <c r="J56" s="5">
        <f t="shared" si="20"/>
        <v>2.4682256584098717E-2</v>
      </c>
      <c r="K56" s="5">
        <f t="shared" si="21"/>
        <v>2.7159152634437807E-2</v>
      </c>
      <c r="L56" s="5">
        <f t="shared" si="22"/>
        <v>1.7243908476637836E-2</v>
      </c>
      <c r="M56" s="5">
        <f t="shared" si="23"/>
        <v>5.705853418593209E-2</v>
      </c>
      <c r="N56" s="5">
        <f t="shared" si="24"/>
        <v>1.3262932931045262E-2</v>
      </c>
      <c r="O56" s="8"/>
      <c r="P56" s="2">
        <f t="shared" si="11"/>
        <v>45292</v>
      </c>
      <c r="Q56" s="4">
        <f t="shared" si="25"/>
        <v>-1.4989293361884369E-2</v>
      </c>
      <c r="R56" s="4">
        <f t="shared" si="26"/>
        <v>1.4460497814505752E-2</v>
      </c>
      <c r="S56" s="4">
        <f t="shared" si="27"/>
        <v>-3.2786885245901579E-2</v>
      </c>
      <c r="T56" s="4">
        <f t="shared" si="28"/>
        <v>-3.2157211476113737E-2</v>
      </c>
      <c r="U56" s="4">
        <f t="shared" si="29"/>
        <v>-2.7919962773382706E-3</v>
      </c>
      <c r="V56" s="4">
        <f t="shared" si="30"/>
        <v>-4.9441687344913179E-2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2">
        <f>Cautious!A57</f>
        <v>44593</v>
      </c>
      <c r="B57" s="3">
        <f>Growth!B57</f>
        <v>222.7</v>
      </c>
      <c r="C57" s="3">
        <f>Growth!C57</f>
        <v>11.593233556267949</v>
      </c>
      <c r="D57" s="3">
        <f>Growth!D57</f>
        <v>182.6</v>
      </c>
      <c r="E57" s="3">
        <f>Growth!E57</f>
        <v>140.70974638749641</v>
      </c>
      <c r="F57" s="3">
        <f>Growth!F57</f>
        <v>198.4</v>
      </c>
      <c r="G57" s="3">
        <f>Growth!G57</f>
        <v>1494.5</v>
      </c>
      <c r="H57" s="3"/>
      <c r="I57" s="5">
        <f t="shared" si="19"/>
        <v>-4.6252676659528959E-2</v>
      </c>
      <c r="J57" s="5">
        <f t="shared" si="20"/>
        <v>-3.4596445971547055E-2</v>
      </c>
      <c r="K57" s="5">
        <f t="shared" si="21"/>
        <v>-3.4373347435219463E-2</v>
      </c>
      <c r="L57" s="5">
        <f t="shared" si="22"/>
        <v>-4.4348040739911866E-2</v>
      </c>
      <c r="M57" s="5">
        <f t="shared" si="23"/>
        <v>-7.6779897626803165E-2</v>
      </c>
      <c r="N57" s="5">
        <f t="shared" si="24"/>
        <v>-7.2890818858560788E-2</v>
      </c>
      <c r="O57" s="8"/>
      <c r="P57" s="2">
        <f t="shared" si="11"/>
        <v>45323</v>
      </c>
      <c r="Q57" s="4">
        <f t="shared" si="25"/>
        <v>5.7027391109115484E-2</v>
      </c>
      <c r="R57" s="4">
        <f t="shared" si="26"/>
        <v>7.4585095540113278E-2</v>
      </c>
      <c r="S57" s="4">
        <f t="shared" si="27"/>
        <v>1.1500547645125928E-2</v>
      </c>
      <c r="T57" s="4">
        <f t="shared" si="28"/>
        <v>3.2459091463998981E-2</v>
      </c>
      <c r="U57" s="4">
        <f t="shared" si="29"/>
        <v>0.11340725806451613</v>
      </c>
      <c r="V57" s="4">
        <f t="shared" si="30"/>
        <v>5.272666443626628E-2</v>
      </c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5">
      <c r="A58" s="2">
        <f>Cautious!A58</f>
        <v>44621</v>
      </c>
      <c r="B58" s="3">
        <f>Growth!B58</f>
        <v>215.5</v>
      </c>
      <c r="C58" s="3">
        <f>Growth!C58</f>
        <v>11.311038663129169</v>
      </c>
      <c r="D58" s="3">
        <f>Growth!D58</f>
        <v>177.1</v>
      </c>
      <c r="E58" s="3">
        <f>Growth!E58</f>
        <v>138.31340312592167</v>
      </c>
      <c r="F58" s="3">
        <f>Growth!F58</f>
        <v>189.9</v>
      </c>
      <c r="G58" s="3">
        <f>Growth!G58</f>
        <v>1443.9</v>
      </c>
      <c r="H58" s="3"/>
      <c r="I58" s="5">
        <f t="shared" si="19"/>
        <v>-3.2330489447687426E-2</v>
      </c>
      <c r="J58" s="5">
        <f t="shared" si="20"/>
        <v>-2.4341344610124681E-2</v>
      </c>
      <c r="K58" s="5">
        <f t="shared" si="21"/>
        <v>-3.0120481927710843E-2</v>
      </c>
      <c r="L58" s="5">
        <f t="shared" si="22"/>
        <v>-1.7030399976527024E-2</v>
      </c>
      <c r="M58" s="5">
        <f t="shared" si="23"/>
        <v>-4.2842741935483868E-2</v>
      </c>
      <c r="N58" s="5">
        <f t="shared" si="24"/>
        <v>-3.3857477417196323E-2</v>
      </c>
      <c r="O58" s="8"/>
      <c r="P58" s="2">
        <f t="shared" si="11"/>
        <v>45352</v>
      </c>
      <c r="Q58" s="4">
        <f t="shared" si="25"/>
        <v>0.13549883990719253</v>
      </c>
      <c r="R58" s="4">
        <f t="shared" si="26"/>
        <v>0.13893513337105257</v>
      </c>
      <c r="S58" s="4">
        <f t="shared" si="27"/>
        <v>7.792207792207799E-2</v>
      </c>
      <c r="T58" s="4">
        <f t="shared" si="28"/>
        <v>7.2434961566198885E-2</v>
      </c>
      <c r="U58" s="4">
        <f t="shared" si="29"/>
        <v>0.21274354923644026</v>
      </c>
      <c r="V58" s="4">
        <f t="shared" si="30"/>
        <v>0.1327654269686265</v>
      </c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5">
      <c r="A59" s="2">
        <f>Cautious!A59</f>
        <v>44652</v>
      </c>
      <c r="B59" s="3">
        <f>Growth!B59</f>
        <v>221.2</v>
      </c>
      <c r="C59" s="3">
        <f>Growth!C59</f>
        <v>11.595227366657173</v>
      </c>
      <c r="D59" s="3">
        <f>Growth!D59</f>
        <v>180.8</v>
      </c>
      <c r="E59" s="3">
        <f>Growth!E59</f>
        <v>141.69750810970226</v>
      </c>
      <c r="F59" s="3">
        <f>Growth!F59</f>
        <v>197.4</v>
      </c>
      <c r="G59" s="3">
        <f>Growth!G59</f>
        <v>1498.4</v>
      </c>
      <c r="H59" s="3"/>
      <c r="I59" s="5">
        <f t="shared" si="19"/>
        <v>2.645011600928069E-2</v>
      </c>
      <c r="J59" s="5">
        <f t="shared" si="20"/>
        <v>2.5124898958605816E-2</v>
      </c>
      <c r="K59" s="5">
        <f t="shared" si="21"/>
        <v>2.0892151326934033E-2</v>
      </c>
      <c r="L59" s="5">
        <f t="shared" si="22"/>
        <v>2.4466934565261698E-2</v>
      </c>
      <c r="M59" s="5">
        <f t="shared" si="23"/>
        <v>3.9494470774091628E-2</v>
      </c>
      <c r="N59" s="5">
        <f t="shared" si="24"/>
        <v>3.7744996190871939E-2</v>
      </c>
      <c r="O59" s="8"/>
      <c r="P59" s="2">
        <f t="shared" si="11"/>
        <v>45383</v>
      </c>
      <c r="Q59" s="4">
        <f t="shared" si="25"/>
        <v>0.14692585895117541</v>
      </c>
      <c r="R59" s="4">
        <f t="shared" si="26"/>
        <v>0.14322891448213521</v>
      </c>
      <c r="S59" s="4">
        <f t="shared" si="27"/>
        <v>8.2964601769911495E-2</v>
      </c>
      <c r="T59" s="4">
        <f t="shared" si="28"/>
        <v>7.4488614635389652E-2</v>
      </c>
      <c r="U59" s="4">
        <f t="shared" si="29"/>
        <v>0.18490374873353596</v>
      </c>
      <c r="V59" s="4">
        <f t="shared" si="30"/>
        <v>0.13027229044313923</v>
      </c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5">
      <c r="A60" s="2">
        <f>Cautious!A60</f>
        <v>44682</v>
      </c>
      <c r="B60" s="3">
        <f>Growth!B60</f>
        <v>212.6</v>
      </c>
      <c r="C60" s="3">
        <f>Growth!C60</f>
        <v>11.224472860386662</v>
      </c>
      <c r="D60" s="3">
        <f>Growth!D60</f>
        <v>176.2</v>
      </c>
      <c r="E60" s="3">
        <f>Growth!E60</f>
        <v>138.96682394573881</v>
      </c>
      <c r="F60" s="3">
        <f>Growth!F60</f>
        <v>195.4</v>
      </c>
      <c r="G60" s="3">
        <f>Growth!G60</f>
        <v>1362.4</v>
      </c>
      <c r="H60" s="3"/>
      <c r="I60" s="5">
        <f t="shared" si="19"/>
        <v>-3.8878842676311004E-2</v>
      </c>
      <c r="J60" s="5">
        <f t="shared" si="20"/>
        <v>-3.1974750864880851E-2</v>
      </c>
      <c r="K60" s="5">
        <f t="shared" si="21"/>
        <v>-2.5442477876106318E-2</v>
      </c>
      <c r="L60" s="5">
        <f t="shared" si="22"/>
        <v>-1.9271222199965219E-2</v>
      </c>
      <c r="M60" s="5">
        <f t="shared" si="23"/>
        <v>-1.0131712259371834E-2</v>
      </c>
      <c r="N60" s="5">
        <f t="shared" si="24"/>
        <v>-9.0763481046449546E-2</v>
      </c>
      <c r="O60" s="8"/>
      <c r="P60" s="2">
        <f t="shared" si="11"/>
        <v>45413</v>
      </c>
      <c r="Q60" s="4">
        <f t="shared" si="25"/>
        <v>0.17638758231420509</v>
      </c>
      <c r="R60" s="4">
        <f t="shared" si="26"/>
        <v>0.15150757673474591</v>
      </c>
      <c r="S60" s="4">
        <f t="shared" si="27"/>
        <v>8.9103291713961516E-2</v>
      </c>
      <c r="T60" s="4">
        <f t="shared" si="28"/>
        <v>8.5094745419762502E-2</v>
      </c>
      <c r="U60" s="4">
        <f t="shared" si="29"/>
        <v>0.16223132036847487</v>
      </c>
      <c r="V60" s="4">
        <f t="shared" si="30"/>
        <v>0.21418085731062825</v>
      </c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5">
      <c r="A61" s="2">
        <f>Cautious!A61</f>
        <v>44713</v>
      </c>
      <c r="B61" s="3">
        <f>Growth!B61</f>
        <v>209.7</v>
      </c>
      <c r="C61" s="3">
        <f>Growth!C61</f>
        <v>11.093103661276967</v>
      </c>
      <c r="D61" s="3">
        <f>Growth!D61</f>
        <v>174.4</v>
      </c>
      <c r="E61" s="3">
        <f>Growth!E61</f>
        <v>135.60638454733126</v>
      </c>
      <c r="F61" s="3">
        <f>Growth!F61</f>
        <v>187.4</v>
      </c>
      <c r="G61" s="3">
        <f>Growth!G61</f>
        <v>1331.4</v>
      </c>
      <c r="H61" s="3"/>
      <c r="I61" s="5">
        <f t="shared" si="19"/>
        <v>-1.364063969896522E-2</v>
      </c>
      <c r="J61" s="5">
        <f t="shared" si="20"/>
        <v>-1.1703819033971972E-2</v>
      </c>
      <c r="K61" s="5">
        <f t="shared" si="21"/>
        <v>-1.0215664018161085E-2</v>
      </c>
      <c r="L61" s="5">
        <f t="shared" si="22"/>
        <v>-2.418159459209971E-2</v>
      </c>
      <c r="M61" s="5">
        <f t="shared" si="23"/>
        <v>-4.094165813715455E-2</v>
      </c>
      <c r="N61" s="5">
        <f t="shared" si="24"/>
        <v>-2.275396359365825E-2</v>
      </c>
      <c r="O61" s="8"/>
      <c r="P61" s="2">
        <f t="shared" si="11"/>
        <v>45444</v>
      </c>
      <c r="Q61" s="4">
        <f t="shared" si="25"/>
        <v>0.21983786361468777</v>
      </c>
      <c r="R61" s="4">
        <f t="shared" si="26"/>
        <v>0.19389777885289863</v>
      </c>
      <c r="S61" s="4">
        <f t="shared" si="27"/>
        <v>0.12041284403669725</v>
      </c>
      <c r="T61" s="4">
        <f t="shared" si="28"/>
        <v>0.11882524675635311</v>
      </c>
      <c r="U61" s="4">
        <f t="shared" si="29"/>
        <v>0.24332977588046956</v>
      </c>
      <c r="V61" s="4">
        <f t="shared" si="30"/>
        <v>0.28901907766261076</v>
      </c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5">
      <c r="A62" s="2">
        <f>Cautious!A62</f>
        <v>44743</v>
      </c>
      <c r="B62" s="3">
        <f>Growth!B62</f>
        <v>195.8</v>
      </c>
      <c r="C62" s="3">
        <f>Growth!C62</f>
        <v>10.498304202144666</v>
      </c>
      <c r="D62" s="3">
        <f>Growth!D62</f>
        <v>166.1</v>
      </c>
      <c r="E62" s="3">
        <f>Growth!E62</f>
        <v>129.16713358891192</v>
      </c>
      <c r="F62" s="3">
        <f>Growth!F62</f>
        <v>179.4</v>
      </c>
      <c r="G62" s="3">
        <f>Growth!G62</f>
        <v>1216.8</v>
      </c>
      <c r="H62" s="3"/>
      <c r="I62" s="5">
        <f t="shared" si="19"/>
        <v>-6.6285169289461029E-2</v>
      </c>
      <c r="J62" s="5">
        <f t="shared" si="20"/>
        <v>-5.3618849809236417E-2</v>
      </c>
      <c r="K62" s="5">
        <f t="shared" si="21"/>
        <v>-4.7591743119266117E-2</v>
      </c>
      <c r="L62" s="5">
        <f t="shared" si="22"/>
        <v>-4.7484865700934735E-2</v>
      </c>
      <c r="M62" s="5">
        <f t="shared" si="23"/>
        <v>-4.2689434364994665E-2</v>
      </c>
      <c r="N62" s="5">
        <f t="shared" si="24"/>
        <v>-8.6074808472284908E-2</v>
      </c>
      <c r="O62" s="8"/>
      <c r="P62" s="2">
        <f t="shared" si="11"/>
        <v>45474</v>
      </c>
      <c r="Q62" s="4">
        <f t="shared" si="25"/>
        <v>0.34014300306435119</v>
      </c>
      <c r="R62" s="4">
        <f t="shared" si="26"/>
        <v>0.29694275856934171</v>
      </c>
      <c r="S62" s="4">
        <f t="shared" si="27"/>
        <v>0.20650210716435891</v>
      </c>
      <c r="T62" s="4">
        <f t="shared" si="28"/>
        <v>0.20897670863909837</v>
      </c>
      <c r="U62" s="4">
        <f t="shared" si="29"/>
        <v>0.31884057971014484</v>
      </c>
      <c r="V62" s="4">
        <f t="shared" si="30"/>
        <v>0.44633464825772529</v>
      </c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2">
        <f>Cautious!A63</f>
        <v>44774</v>
      </c>
      <c r="B63" s="3">
        <f>Growth!B63</f>
        <v>213.3</v>
      </c>
      <c r="C63" s="3">
        <f>Growth!C63</f>
        <v>11.446435754443874</v>
      </c>
      <c r="D63" s="3">
        <f>Growth!D63</f>
        <v>175.2</v>
      </c>
      <c r="E63" s="3">
        <f>Growth!E63</f>
        <v>137.75855204954303</v>
      </c>
      <c r="F63" s="3">
        <f>Growth!F63</f>
        <v>200.4</v>
      </c>
      <c r="G63" s="3">
        <f>Growth!G63</f>
        <v>1343.8</v>
      </c>
      <c r="H63" s="3"/>
      <c r="I63" s="5">
        <f t="shared" si="19"/>
        <v>8.9376915219611844E-2</v>
      </c>
      <c r="J63" s="5">
        <f t="shared" si="20"/>
        <v>9.0312829009614376E-2</v>
      </c>
      <c r="K63" s="5">
        <f t="shared" si="21"/>
        <v>5.4786273329319651E-2</v>
      </c>
      <c r="L63" s="5">
        <f t="shared" si="22"/>
        <v>6.6513966997008719E-2</v>
      </c>
      <c r="M63" s="5">
        <f t="shared" si="23"/>
        <v>0.11705685618729096</v>
      </c>
      <c r="N63" s="5">
        <f t="shared" si="24"/>
        <v>0.10437212360289284</v>
      </c>
      <c r="O63" s="8"/>
      <c r="P63" s="2">
        <f t="shared" si="11"/>
        <v>45505</v>
      </c>
      <c r="Q63" s="4">
        <f t="shared" si="25"/>
        <v>0.23159868729488972</v>
      </c>
      <c r="R63" s="4">
        <f t="shared" si="26"/>
        <v>0.19981215677100422</v>
      </c>
      <c r="S63" s="4">
        <f t="shared" si="27"/>
        <v>0.15525114155251152</v>
      </c>
      <c r="T63" s="4">
        <f t="shared" si="28"/>
        <v>0.13378826549042877</v>
      </c>
      <c r="U63" s="4">
        <f t="shared" si="29"/>
        <v>0.18213572854291415</v>
      </c>
      <c r="V63" s="4">
        <f t="shared" si="30"/>
        <v>0.3272808453638934</v>
      </c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5">
      <c r="A64" s="2">
        <f>Cautious!A64</f>
        <v>44805</v>
      </c>
      <c r="B64" s="3">
        <f>Growth!B64</f>
        <v>205.3</v>
      </c>
      <c r="C64" s="3">
        <f>Growth!C64</f>
        <v>11.11192510613202</v>
      </c>
      <c r="D64" s="3">
        <f>Growth!D64</f>
        <v>172.7</v>
      </c>
      <c r="E64" s="3">
        <f>Growth!E64</f>
        <v>135.30632556767927</v>
      </c>
      <c r="F64" s="3">
        <f>Growth!F64</f>
        <v>194.3</v>
      </c>
      <c r="G64" s="3">
        <f>Growth!G64</f>
        <v>1291.4000000000001</v>
      </c>
      <c r="H64" s="3"/>
      <c r="I64" s="5">
        <f t="shared" si="19"/>
        <v>-3.7505860290670413E-2</v>
      </c>
      <c r="J64" s="5">
        <f t="shared" si="20"/>
        <v>-2.9224000858257215E-2</v>
      </c>
      <c r="K64" s="5">
        <f t="shared" si="21"/>
        <v>-1.4269406392694065E-2</v>
      </c>
      <c r="L64" s="5">
        <f t="shared" si="22"/>
        <v>-1.7800901979441903E-2</v>
      </c>
      <c r="M64" s="5">
        <f t="shared" si="23"/>
        <v>-3.0439121756486998E-2</v>
      </c>
      <c r="N64" s="5">
        <f t="shared" si="24"/>
        <v>-3.8993897901473333E-2</v>
      </c>
      <c r="O64" s="8"/>
      <c r="P64" s="2">
        <f t="shared" si="11"/>
        <v>45536</v>
      </c>
      <c r="Q64" s="4">
        <f t="shared" si="25"/>
        <v>0.28933268387725269</v>
      </c>
      <c r="R64" s="4">
        <f t="shared" si="26"/>
        <v>0.24176904911726141</v>
      </c>
      <c r="S64" s="4">
        <f t="shared" si="27"/>
        <v>0.17602779386218881</v>
      </c>
      <c r="T64" s="4">
        <f t="shared" si="28"/>
        <v>0.16129232630176563</v>
      </c>
      <c r="U64" s="4">
        <f t="shared" si="29"/>
        <v>0.2295419454451878</v>
      </c>
      <c r="V64" s="4">
        <f t="shared" si="30"/>
        <v>0.38020752671519281</v>
      </c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5">
      <c r="A65" s="2">
        <f>Cautious!A65</f>
        <v>44835</v>
      </c>
      <c r="B65" s="3">
        <f>Growth!B65</f>
        <v>191.2</v>
      </c>
      <c r="C65" s="3">
        <f>Growth!C65</f>
        <v>10.434123230991322</v>
      </c>
      <c r="D65" s="3">
        <f>Growth!D65</f>
        <v>162.69999999999999</v>
      </c>
      <c r="E65" s="3">
        <f>Growth!E65</f>
        <v>127.16403715718087</v>
      </c>
      <c r="F65" s="3">
        <f>Growth!F65</f>
        <v>184.2</v>
      </c>
      <c r="G65" s="3">
        <f>Growth!G65</f>
        <v>1195.5</v>
      </c>
      <c r="H65" s="3"/>
      <c r="I65" s="5">
        <f t="shared" si="19"/>
        <v>-6.8679980516317685E-2</v>
      </c>
      <c r="J65" s="5">
        <f t="shared" si="20"/>
        <v>-6.0997700098487803E-2</v>
      </c>
      <c r="K65" s="5">
        <f t="shared" si="21"/>
        <v>-5.7903879559930517E-2</v>
      </c>
      <c r="L65" s="5">
        <f t="shared" si="22"/>
        <v>-6.0176701838124187E-2</v>
      </c>
      <c r="M65" s="5">
        <f t="shared" si="23"/>
        <v>-5.1981471950591981E-2</v>
      </c>
      <c r="N65" s="5">
        <f t="shared" si="24"/>
        <v>-7.4260492488771937E-2</v>
      </c>
      <c r="O65" s="8"/>
      <c r="P65" s="2">
        <f t="shared" si="11"/>
        <v>45566</v>
      </c>
      <c r="Q65" s="4">
        <f t="shared" ref="Q65:Q77" si="40">(B89-B65)/B65</f>
        <v>0.40219665271966548</v>
      </c>
      <c r="R65" s="4">
        <f t="shared" ref="R65:R77" si="41">(C89-C65)/C65</f>
        <v>0.33539340108366822</v>
      </c>
      <c r="S65" s="4">
        <f t="shared" ref="S65:S77" si="42">(D89-D65)/D65</f>
        <v>0.26859250153657049</v>
      </c>
      <c r="T65" s="4">
        <f t="shared" ref="T65:T77" si="43">(E89-E65)/E65</f>
        <v>0.25614762533386837</v>
      </c>
      <c r="U65" s="4">
        <f t="shared" ref="U65:U77" si="44">(F89-F65)/F65</f>
        <v>0.30130293159609123</v>
      </c>
      <c r="V65" s="4">
        <f t="shared" ref="V65:V77" si="45">(G89-G65)/G65</f>
        <v>0.52120451693851932</v>
      </c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5">
      <c r="A66" s="2">
        <f>Cautious!A66</f>
        <v>44866</v>
      </c>
      <c r="B66" s="3">
        <f>Growth!B66</f>
        <v>199.1</v>
      </c>
      <c r="C66" s="3">
        <f>Growth!C66</f>
        <v>10.908977146952301</v>
      </c>
      <c r="D66" s="3">
        <f>Growth!D66</f>
        <v>166.8</v>
      </c>
      <c r="E66" s="3">
        <f>Growth!E66</f>
        <v>130.11405190209388</v>
      </c>
      <c r="F66" s="3">
        <f>Growth!F66</f>
        <v>193.6</v>
      </c>
      <c r="G66" s="3">
        <f>Growth!G66</f>
        <v>1237.5999999999999</v>
      </c>
      <c r="H66" s="3"/>
      <c r="I66" s="5">
        <f t="shared" si="19"/>
        <v>4.1317991631799195E-2</v>
      </c>
      <c r="J66" s="5">
        <f t="shared" si="20"/>
        <v>4.5509709387998545E-2</v>
      </c>
      <c r="K66" s="5">
        <f t="shared" si="21"/>
        <v>2.5199754148740153E-2</v>
      </c>
      <c r="L66" s="5">
        <f t="shared" si="22"/>
        <v>2.319849865466795E-2</v>
      </c>
      <c r="M66" s="5">
        <f t="shared" si="23"/>
        <v>5.1031487513572241E-2</v>
      </c>
      <c r="N66" s="5">
        <f t="shared" si="24"/>
        <v>3.5215391049769895E-2</v>
      </c>
      <c r="O66" s="8"/>
      <c r="P66" s="2">
        <f t="shared" si="11"/>
        <v>45597</v>
      </c>
      <c r="Q66" s="4">
        <f t="shared" si="40"/>
        <v>0.34706177800100452</v>
      </c>
      <c r="R66" s="4">
        <f t="shared" si="41"/>
        <v>0.27890184375815358</v>
      </c>
      <c r="S66" s="4">
        <f t="shared" si="42"/>
        <v>0.23081534772182252</v>
      </c>
      <c r="T66" s="4">
        <f t="shared" si="43"/>
        <v>0.23558602432931144</v>
      </c>
      <c r="U66" s="4">
        <f t="shared" si="44"/>
        <v>0.22055785123966951</v>
      </c>
      <c r="V66" s="4">
        <f t="shared" si="45"/>
        <v>0.48012281835811255</v>
      </c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5">
      <c r="A67" s="2">
        <f>Cautious!A67</f>
        <v>44896</v>
      </c>
      <c r="B67" s="3">
        <f>Growth!B67</f>
        <v>205.9</v>
      </c>
      <c r="C67" s="3">
        <f>Growth!C67</f>
        <v>11.221254237571349</v>
      </c>
      <c r="D67" s="3">
        <f>Growth!D67</f>
        <v>173</v>
      </c>
      <c r="E67" s="3">
        <f>Growth!E67</f>
        <v>133.4070333235035</v>
      </c>
      <c r="F67" s="3">
        <f>Growth!F67</f>
        <v>199.7</v>
      </c>
      <c r="G67" s="3">
        <f>Growth!G67</f>
        <v>1312.5</v>
      </c>
      <c r="H67" s="3"/>
      <c r="I67" s="5">
        <f t="shared" si="19"/>
        <v>3.4153691612255205E-2</v>
      </c>
      <c r="J67" s="5">
        <f t="shared" si="20"/>
        <v>2.8625698487808337E-2</v>
      </c>
      <c r="K67" s="5">
        <f t="shared" si="21"/>
        <v>3.7170263788968753E-2</v>
      </c>
      <c r="L67" s="5">
        <f t="shared" si="22"/>
        <v>2.5308422674343203E-2</v>
      </c>
      <c r="M67" s="5">
        <f t="shared" si="23"/>
        <v>3.1508264462809889E-2</v>
      </c>
      <c r="N67" s="5">
        <f t="shared" si="24"/>
        <v>6.0520361990950303E-2</v>
      </c>
      <c r="O67" s="8"/>
      <c r="P67" s="2">
        <f t="shared" si="11"/>
        <v>45627</v>
      </c>
      <c r="Q67" s="4">
        <f t="shared" si="40"/>
        <v>0.38173870811073335</v>
      </c>
      <c r="R67" s="4">
        <f t="shared" si="41"/>
        <v>0.32281327026953122</v>
      </c>
      <c r="S67" s="4">
        <f t="shared" si="42"/>
        <v>0.2410404624277456</v>
      </c>
      <c r="T67" s="4">
        <f t="shared" si="43"/>
        <v>0.25142122304484016</v>
      </c>
      <c r="U67" s="4">
        <f t="shared" si="44"/>
        <v>0.26639959939909874</v>
      </c>
      <c r="V67" s="4">
        <f t="shared" si="45"/>
        <v>0.46780952380952379</v>
      </c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5">
      <c r="A68" s="2">
        <f>Cautious!A68</f>
        <v>44927</v>
      </c>
      <c r="B68" s="3">
        <f>Growth!B68</f>
        <v>194.4</v>
      </c>
      <c r="C68" s="3">
        <f>Growth!C68</f>
        <v>10.518713952265482</v>
      </c>
      <c r="D68" s="3">
        <f>Growth!D68</f>
        <v>164.5</v>
      </c>
      <c r="E68" s="3">
        <f>Growth!E68</f>
        <v>128.90054556178126</v>
      </c>
      <c r="F68" s="3">
        <f>Growth!F68</f>
        <v>184.3</v>
      </c>
      <c r="G68" s="3">
        <f>Growth!G68</f>
        <v>1236.2</v>
      </c>
      <c r="H68" s="3"/>
      <c r="I68" s="5">
        <f t="shared" ref="I68:I97" si="46">(B68-B67)/B67</f>
        <v>-5.5852355512384648E-2</v>
      </c>
      <c r="J68" s="5">
        <f t="shared" ref="J68:J97" si="47">(C68-C67)/C67</f>
        <v>-6.2607999999999983E-2</v>
      </c>
      <c r="K68" s="5">
        <f t="shared" ref="K68:K97" si="48">(D68-D67)/D67</f>
        <v>-4.9132947976878616E-2</v>
      </c>
      <c r="L68" s="5">
        <f t="shared" ref="L68:L97" si="49">(E68-E67)/E67</f>
        <v>-3.3779986327964411E-2</v>
      </c>
      <c r="M68" s="5">
        <f t="shared" ref="M68:M97" si="50">(F68-F67)/F67</f>
        <v>-7.7115673510265284E-2</v>
      </c>
      <c r="N68" s="5">
        <f t="shared" ref="N68:N97" si="51">(G68-G67)/G67</f>
        <v>-5.8133333333333301E-2</v>
      </c>
      <c r="O68" s="8"/>
      <c r="P68" s="2">
        <f t="shared" ref="P68:P80" si="52">A92</f>
        <v>45658</v>
      </c>
      <c r="Q68" s="4">
        <f t="shared" si="40"/>
        <v>0.45010288065843607</v>
      </c>
      <c r="R68" s="4">
        <f t="shared" si="41"/>
        <v>0.40016591218290737</v>
      </c>
      <c r="S68" s="4">
        <f t="shared" si="42"/>
        <v>0.29908814589665644</v>
      </c>
      <c r="T68" s="4">
        <f t="shared" si="43"/>
        <v>0.28636867731597915</v>
      </c>
      <c r="U68" s="4">
        <f t="shared" si="44"/>
        <v>0.35377102550189898</v>
      </c>
      <c r="V68" s="4">
        <f t="shared" si="45"/>
        <v>0.54950655233780932</v>
      </c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5">
      <c r="A69" s="2">
        <f>Cautious!A69</f>
        <v>44958</v>
      </c>
      <c r="B69" s="3">
        <f>Growth!B69</f>
        <v>203.7</v>
      </c>
      <c r="C69" s="3">
        <f>Growth!C69</f>
        <v>11.016953876042441</v>
      </c>
      <c r="D69" s="3">
        <f>Growth!D69</f>
        <v>170.8</v>
      </c>
      <c r="E69" s="3">
        <f>Growth!E69</f>
        <v>134.07667354762614</v>
      </c>
      <c r="F69" s="3">
        <f>Growth!F69</f>
        <v>191.3</v>
      </c>
      <c r="G69" s="3">
        <f>Growth!G69</f>
        <v>1346</v>
      </c>
      <c r="H69" s="3"/>
      <c r="I69" s="5">
        <f t="shared" si="46"/>
        <v>4.783950617283942E-2</v>
      </c>
      <c r="J69" s="5">
        <f t="shared" si="47"/>
        <v>4.7366999999999972E-2</v>
      </c>
      <c r="K69" s="5">
        <f t="shared" si="48"/>
        <v>3.8297872340425601E-2</v>
      </c>
      <c r="L69" s="5">
        <f t="shared" si="49"/>
        <v>4.0155981988175521E-2</v>
      </c>
      <c r="M69" s="5">
        <f t="shared" si="50"/>
        <v>3.7981551817688551E-2</v>
      </c>
      <c r="N69" s="5">
        <f t="shared" si="51"/>
        <v>8.8820579194305083E-2</v>
      </c>
      <c r="O69" s="8"/>
      <c r="P69" s="2">
        <f t="shared" si="52"/>
        <v>45689</v>
      </c>
      <c r="Q69" s="4">
        <f t="shared" si="40"/>
        <v>0.42857142857142866</v>
      </c>
      <c r="R69" s="4">
        <f t="shared" si="41"/>
        <v>0.36819994413413459</v>
      </c>
      <c r="S69" s="4">
        <f t="shared" si="42"/>
        <v>0.27868852459016386</v>
      </c>
      <c r="T69" s="4">
        <f t="shared" si="43"/>
        <v>0.27182428835993894</v>
      </c>
      <c r="U69" s="4">
        <f t="shared" si="44"/>
        <v>0.35232618923157333</v>
      </c>
      <c r="V69" s="4">
        <f t="shared" si="45"/>
        <v>0.47221396731054971</v>
      </c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5">
      <c r="A70" s="2">
        <f>Cautious!A70</f>
        <v>44986</v>
      </c>
      <c r="B70" s="3">
        <f>Growth!B70</f>
        <v>201.8</v>
      </c>
      <c r="C70" s="3">
        <f>Growth!C70</f>
        <v>10.969468795186456</v>
      </c>
      <c r="D70" s="3">
        <f>Growth!D70</f>
        <v>168.3</v>
      </c>
      <c r="E70" s="3">
        <f>Growth!E70</f>
        <v>133.39110881745805</v>
      </c>
      <c r="F70" s="3">
        <f>Growth!F70</f>
        <v>190.6</v>
      </c>
      <c r="G70" s="3">
        <f>Growth!G70</f>
        <v>1340.1</v>
      </c>
      <c r="H70" s="3"/>
      <c r="I70" s="5">
        <f t="shared" si="46"/>
        <v>-9.3274423171329276E-3</v>
      </c>
      <c r="J70" s="5">
        <f t="shared" si="47"/>
        <v>-4.3101824143283807E-3</v>
      </c>
      <c r="K70" s="5">
        <f t="shared" si="48"/>
        <v>-1.4637002341920374E-2</v>
      </c>
      <c r="L70" s="5">
        <f t="shared" si="49"/>
        <v>-5.1132289609241589E-3</v>
      </c>
      <c r="M70" s="5">
        <f t="shared" si="50"/>
        <v>-3.6591740721380922E-3</v>
      </c>
      <c r="N70" s="5">
        <f t="shared" si="51"/>
        <v>-4.3833580980684184E-3</v>
      </c>
      <c r="O70" s="8"/>
      <c r="P70" s="2">
        <f t="shared" si="52"/>
        <v>45717</v>
      </c>
      <c r="Q70" s="4">
        <f t="shared" si="40"/>
        <v>0.42269573835480678</v>
      </c>
      <c r="R70" s="4">
        <f t="shared" si="41"/>
        <v>0.36576068322140237</v>
      </c>
      <c r="S70" s="4">
        <f t="shared" si="42"/>
        <v>0.29174093879976226</v>
      </c>
      <c r="T70" s="4">
        <f t="shared" si="43"/>
        <v>0.26930604200369479</v>
      </c>
      <c r="U70" s="4">
        <f t="shared" si="44"/>
        <v>0.34417628541448059</v>
      </c>
      <c r="V70" s="4">
        <f t="shared" si="45"/>
        <v>0.44698156853966126</v>
      </c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5">
      <c r="A71" s="2">
        <f>Cautious!A71</f>
        <v>45017</v>
      </c>
      <c r="B71" s="3">
        <f>Growth!B71</f>
        <v>203.7</v>
      </c>
      <c r="C71" s="3">
        <f>Growth!C71</f>
        <v>10.863284107195247</v>
      </c>
      <c r="D71" s="3">
        <f>Growth!D71</f>
        <v>169.4</v>
      </c>
      <c r="E71" s="3">
        <f>Growth!E71</f>
        <v>133.62341492185203</v>
      </c>
      <c r="F71" s="3">
        <f>Growth!F71</f>
        <v>193.4</v>
      </c>
      <c r="G71" s="3">
        <f>Growth!G71</f>
        <v>1374.6</v>
      </c>
      <c r="H71" s="3"/>
      <c r="I71" s="5">
        <f t="shared" si="46"/>
        <v>9.4152626362734252E-3</v>
      </c>
      <c r="J71" s="5">
        <f t="shared" si="47"/>
        <v>-9.6800209721919096E-3</v>
      </c>
      <c r="K71" s="5">
        <f t="shared" si="48"/>
        <v>6.5359477124182662E-3</v>
      </c>
      <c r="L71" s="5">
        <f t="shared" si="49"/>
        <v>1.741541145084031E-3</v>
      </c>
      <c r="M71" s="5">
        <f t="shared" si="50"/>
        <v>1.4690451206715695E-2</v>
      </c>
      <c r="N71" s="5">
        <f t="shared" si="51"/>
        <v>2.5744347436758453E-2</v>
      </c>
      <c r="O71" s="8"/>
      <c r="P71" s="2">
        <f t="shared" si="52"/>
        <v>45748</v>
      </c>
      <c r="Q71" s="4">
        <f t="shared" si="40"/>
        <v>0.31173294059891998</v>
      </c>
      <c r="R71" s="4">
        <f t="shared" si="41"/>
        <v>0.2888519696280859</v>
      </c>
      <c r="S71" s="4">
        <f t="shared" si="42"/>
        <v>0.21487603305785127</v>
      </c>
      <c r="T71" s="4">
        <f t="shared" si="43"/>
        <v>0.20585411714855043</v>
      </c>
      <c r="U71" s="4">
        <f t="shared" si="44"/>
        <v>0.21768355739400203</v>
      </c>
      <c r="V71" s="4">
        <f t="shared" si="45"/>
        <v>0.29695911537901942</v>
      </c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5">
      <c r="A72" s="2">
        <f>Cautious!A72</f>
        <v>45047</v>
      </c>
      <c r="B72" s="3">
        <f>Growth!B72</f>
        <v>204.7</v>
      </c>
      <c r="C72" s="3">
        <f>Growth!C72</f>
        <v>11.011838478775632</v>
      </c>
      <c r="D72" s="3">
        <f>Growth!D72</f>
        <v>169.3</v>
      </c>
      <c r="E72" s="3">
        <f>Growth!E72</f>
        <v>133.89796520200539</v>
      </c>
      <c r="F72" s="3">
        <f>Growth!F72</f>
        <v>195.4</v>
      </c>
      <c r="G72" s="3">
        <f>Growth!G72</f>
        <v>1377</v>
      </c>
      <c r="H72" s="3"/>
      <c r="I72" s="5">
        <f t="shared" si="46"/>
        <v>4.9091801669121256E-3</v>
      </c>
      <c r="J72" s="5">
        <f t="shared" si="47"/>
        <v>1.3674904394886504E-2</v>
      </c>
      <c r="K72" s="5">
        <f t="shared" si="48"/>
        <v>-5.9031877213692042E-4</v>
      </c>
      <c r="L72" s="5">
        <f t="shared" si="49"/>
        <v>2.0546569649782602E-3</v>
      </c>
      <c r="M72" s="5">
        <f t="shared" si="50"/>
        <v>1.0341261633919338E-2</v>
      </c>
      <c r="N72" s="5">
        <f t="shared" si="51"/>
        <v>1.7459624618071374E-3</v>
      </c>
      <c r="O72" s="8"/>
      <c r="P72" s="2">
        <f t="shared" si="52"/>
        <v>45778</v>
      </c>
      <c r="Q72" s="4">
        <f t="shared" si="40"/>
        <v>0.26526624328285303</v>
      </c>
      <c r="R72" s="4">
        <f t="shared" si="41"/>
        <v>0.22947678312776132</v>
      </c>
      <c r="S72" s="4">
        <f t="shared" si="42"/>
        <v>0.18546958062610736</v>
      </c>
      <c r="T72" s="4">
        <f t="shared" si="43"/>
        <v>0.17125942631615967</v>
      </c>
      <c r="U72" s="4">
        <f t="shared" si="44"/>
        <v>0.16018423746161711</v>
      </c>
      <c r="V72" s="4">
        <f t="shared" si="45"/>
        <v>0.28111837327523598</v>
      </c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5">
      <c r="A73" s="2">
        <f>Cautious!A73</f>
        <v>45078</v>
      </c>
      <c r="B73" s="3">
        <f>Growth!B73</f>
        <v>208.9</v>
      </c>
      <c r="C73" s="3">
        <f>Growth!C73</f>
        <v>11.211588039970993</v>
      </c>
      <c r="D73" s="3">
        <f>Growth!D73</f>
        <v>171</v>
      </c>
      <c r="E73" s="3">
        <f>Growth!E73</f>
        <v>135.60409908581548</v>
      </c>
      <c r="F73" s="3">
        <f>Growth!F73</f>
        <v>195.9</v>
      </c>
      <c r="G73" s="3">
        <f>Growth!G73</f>
        <v>1398.8</v>
      </c>
      <c r="H73" s="3"/>
      <c r="I73" s="5">
        <f t="shared" si="46"/>
        <v>2.0517830972154458E-2</v>
      </c>
      <c r="J73" s="5">
        <f t="shared" si="47"/>
        <v>1.8139528797154178E-2</v>
      </c>
      <c r="K73" s="5">
        <f t="shared" si="48"/>
        <v>1.004134672179556E-2</v>
      </c>
      <c r="L73" s="5">
        <f t="shared" si="49"/>
        <v>1.2742044893931888E-2</v>
      </c>
      <c r="M73" s="5">
        <f t="shared" si="50"/>
        <v>2.5588536335721594E-3</v>
      </c>
      <c r="N73" s="5">
        <f t="shared" si="51"/>
        <v>1.5831517792302074E-2</v>
      </c>
      <c r="O73" s="8"/>
      <c r="P73" s="2">
        <f t="shared" si="52"/>
        <v>45809</v>
      </c>
      <c r="Q73" s="4">
        <f t="shared" si="40"/>
        <v>0.29727142173288651</v>
      </c>
      <c r="R73" s="4">
        <f t="shared" si="41"/>
        <v>0.26351575348188677</v>
      </c>
      <c r="S73" s="4">
        <f t="shared" si="42"/>
        <v>0.21929824561403508</v>
      </c>
      <c r="T73" s="4">
        <f t="shared" si="43"/>
        <v>0.20694120806770214</v>
      </c>
      <c r="U73" s="4">
        <f t="shared" si="44"/>
        <v>0.22970903522205205</v>
      </c>
      <c r="V73" s="4">
        <f t="shared" si="45"/>
        <v>0.36788676008006876</v>
      </c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5">
      <c r="A74" s="2">
        <f>Cautious!A74</f>
        <v>45108</v>
      </c>
      <c r="B74" s="3">
        <f>Growth!B74</f>
        <v>215.9</v>
      </c>
      <c r="C74" s="3">
        <f>Growth!C74</f>
        <v>11.552027908270258</v>
      </c>
      <c r="D74" s="3">
        <f>Growth!D74</f>
        <v>175.7</v>
      </c>
      <c r="E74" s="3">
        <f>Growth!E74</f>
        <v>137.18143615452675</v>
      </c>
      <c r="F74" s="3">
        <f>Growth!F74</f>
        <v>202.2</v>
      </c>
      <c r="G74" s="3">
        <f>Growth!G74</f>
        <v>1416.7</v>
      </c>
      <c r="H74" s="3"/>
      <c r="I74" s="5">
        <f t="shared" si="46"/>
        <v>3.3508855911919579E-2</v>
      </c>
      <c r="J74" s="5">
        <f t="shared" si="47"/>
        <v>3.0364999773943364E-2</v>
      </c>
      <c r="K74" s="5">
        <f t="shared" si="48"/>
        <v>2.7485380116958998E-2</v>
      </c>
      <c r="L74" s="5">
        <f t="shared" si="49"/>
        <v>1.16319276433751E-2</v>
      </c>
      <c r="M74" s="5">
        <f t="shared" si="50"/>
        <v>3.21592649310872E-2</v>
      </c>
      <c r="N74" s="5">
        <f t="shared" si="51"/>
        <v>1.2796682871032378E-2</v>
      </c>
      <c r="O74" s="8"/>
      <c r="P74" s="2">
        <f t="shared" si="52"/>
        <v>45839</v>
      </c>
      <c r="Q74" s="4">
        <f t="shared" si="40"/>
        <v>0.27142195460861507</v>
      </c>
      <c r="R74" s="4">
        <f t="shared" si="41"/>
        <v>0.23628148061911972</v>
      </c>
      <c r="S74" s="4">
        <f t="shared" si="42"/>
        <v>0.19806488332384756</v>
      </c>
      <c r="T74" s="4">
        <f t="shared" si="43"/>
        <v>0.1981250359402143</v>
      </c>
      <c r="U74" s="4">
        <f t="shared" si="44"/>
        <v>0.18100890207715145</v>
      </c>
      <c r="V74" s="4">
        <f t="shared" si="45"/>
        <v>0.41370791275499391</v>
      </c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5">
      <c r="A75" s="2">
        <f>Cautious!A75</f>
        <v>45139</v>
      </c>
      <c r="B75" s="3">
        <f>Growth!B75</f>
        <v>220.7</v>
      </c>
      <c r="C75" s="3">
        <f>Growth!C75</f>
        <v>11.761188812525432</v>
      </c>
      <c r="D75" s="3">
        <f>Growth!D75</f>
        <v>179.7</v>
      </c>
      <c r="E75" s="3">
        <f>Growth!E75</f>
        <v>139.87429961663233</v>
      </c>
      <c r="F75" s="3">
        <f>Growth!F75</f>
        <v>202.9</v>
      </c>
      <c r="G75" s="3">
        <f>Growth!G75</f>
        <v>1412.7</v>
      </c>
      <c r="H75" s="3"/>
      <c r="I75" s="5">
        <f t="shared" si="46"/>
        <v>2.2232515053265321E-2</v>
      </c>
      <c r="J75" s="5">
        <f t="shared" si="47"/>
        <v>1.8105990213669178E-2</v>
      </c>
      <c r="K75" s="5">
        <f t="shared" si="48"/>
        <v>2.2766078542970976E-2</v>
      </c>
      <c r="L75" s="5">
        <f t="shared" si="49"/>
        <v>1.9629940738280557E-2</v>
      </c>
      <c r="M75" s="5">
        <f t="shared" si="50"/>
        <v>3.461918892186039E-3</v>
      </c>
      <c r="N75" s="5">
        <f t="shared" si="51"/>
        <v>-2.8234629773417094E-3</v>
      </c>
      <c r="O75" s="8"/>
      <c r="P75" s="2">
        <f t="shared" si="52"/>
        <v>45870</v>
      </c>
      <c r="Q75" s="4">
        <f t="shared" si="40"/>
        <v>0.28183053919347528</v>
      </c>
      <c r="R75" s="4">
        <f t="shared" si="41"/>
        <v>0.25153389288245437</v>
      </c>
      <c r="S75" s="4">
        <f t="shared" si="42"/>
        <v>0.19922092376182535</v>
      </c>
      <c r="T75" s="4">
        <f t="shared" si="43"/>
        <v>0.20568716382352317</v>
      </c>
      <c r="U75" s="4">
        <f t="shared" si="44"/>
        <v>0.21439132577624445</v>
      </c>
      <c r="V75" s="4">
        <f t="shared" si="45"/>
        <v>0.46230622212784039</v>
      </c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5">
      <c r="A76" s="2">
        <f>Cautious!A76</f>
        <v>45170</v>
      </c>
      <c r="B76" s="3">
        <f>Growth!B76</f>
        <v>220</v>
      </c>
      <c r="C76" s="3">
        <f>Growth!C76</f>
        <v>11.663399736325022</v>
      </c>
      <c r="D76" s="3">
        <f>Growth!D76</f>
        <v>176.8</v>
      </c>
      <c r="E76" s="3">
        <f>Growth!E76</f>
        <v>138.35350928929526</v>
      </c>
      <c r="F76" s="3">
        <f>Growth!F76</f>
        <v>200.5</v>
      </c>
      <c r="G76" s="3">
        <f>Growth!G76</f>
        <v>1410.4</v>
      </c>
      <c r="H76" s="3"/>
      <c r="I76" s="5">
        <f t="shared" si="46"/>
        <v>-3.1717263253284488E-3</v>
      </c>
      <c r="J76" s="5">
        <f t="shared" si="47"/>
        <v>-8.3145571216633029E-3</v>
      </c>
      <c r="K76" s="5">
        <f t="shared" si="48"/>
        <v>-1.6138007790762257E-2</v>
      </c>
      <c r="L76" s="5">
        <f t="shared" si="49"/>
        <v>-1.0872550078929809E-2</v>
      </c>
      <c r="M76" s="5">
        <f t="shared" si="50"/>
        <v>-1.1828486939379032E-2</v>
      </c>
      <c r="N76" s="5">
        <f t="shared" si="51"/>
        <v>-1.6280880583279922E-3</v>
      </c>
      <c r="O76" s="8"/>
      <c r="P76" s="2">
        <f t="shared" si="52"/>
        <v>45901</v>
      </c>
      <c r="Q76" s="4">
        <f t="shared" si="40"/>
        <v>0.2822727272727274</v>
      </c>
      <c r="R76" s="4">
        <f t="shared" si="41"/>
        <v>0.26348803630273404</v>
      </c>
      <c r="S76" s="4">
        <f t="shared" si="42"/>
        <v>0.22737556561085964</v>
      </c>
      <c r="T76" s="4">
        <f t="shared" si="43"/>
        <v>0.22125613795389196</v>
      </c>
      <c r="U76" s="4">
        <f t="shared" si="44"/>
        <v>0.23042394014962589</v>
      </c>
      <c r="V76" s="4">
        <f t="shared" si="45"/>
        <v>0.44887975042541112</v>
      </c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5">
      <c r="A77" s="2">
        <f>Cautious!A77</f>
        <v>45200</v>
      </c>
      <c r="B77" s="3">
        <f>Growth!B77</f>
        <v>215.2</v>
      </c>
      <c r="C77" s="3">
        <f>Growth!C77</f>
        <v>11.43874968773761</v>
      </c>
      <c r="D77" s="3">
        <f>Growth!D77</f>
        <v>173.6</v>
      </c>
      <c r="E77" s="3">
        <f>Growth!E77</f>
        <v>136.19470657623125</v>
      </c>
      <c r="F77" s="3">
        <f>Growth!F77</f>
        <v>195.6</v>
      </c>
      <c r="G77" s="3">
        <f>Growth!G77</f>
        <v>1400.3</v>
      </c>
      <c r="H77" s="3"/>
      <c r="I77" s="5">
        <f t="shared" si="46"/>
        <v>-2.1818181818181868E-2</v>
      </c>
      <c r="J77" s="5">
        <f t="shared" si="47"/>
        <v>-1.926111199702361E-2</v>
      </c>
      <c r="K77" s="5">
        <f t="shared" si="48"/>
        <v>-1.8099547511312312E-2</v>
      </c>
      <c r="L77" s="5">
        <f t="shared" si="49"/>
        <v>-1.5603526966200614E-2</v>
      </c>
      <c r="M77" s="5">
        <f t="shared" si="50"/>
        <v>-2.4438902743142171E-2</v>
      </c>
      <c r="N77" s="5">
        <f t="shared" si="51"/>
        <v>-7.1610890527510889E-3</v>
      </c>
      <c r="O77" s="8"/>
      <c r="P77" s="2">
        <f t="shared" si="52"/>
        <v>45931</v>
      </c>
      <c r="Q77" s="4">
        <f t="shared" si="40"/>
        <v>0.36013011152416358</v>
      </c>
      <c r="R77" s="4">
        <f t="shared" si="41"/>
        <v>0.31786227504818398</v>
      </c>
      <c r="S77" s="4">
        <f t="shared" si="42"/>
        <v>0.28283410138248843</v>
      </c>
      <c r="T77" s="4">
        <f t="shared" si="43"/>
        <v>0.27522722662142618</v>
      </c>
      <c r="U77" s="4">
        <f t="shared" si="44"/>
        <v>0.27351738241308793</v>
      </c>
      <c r="V77" s="4">
        <f t="shared" si="45"/>
        <v>0.4995358137541957</v>
      </c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5">
      <c r="A78" s="2">
        <f>Cautious!A78</f>
        <v>45231</v>
      </c>
      <c r="B78" s="3">
        <f>Growth!B78</f>
        <v>211.3</v>
      </c>
      <c r="C78" s="3">
        <f>Growth!C78</f>
        <v>11.171725707695611</v>
      </c>
      <c r="D78" s="3">
        <f>Growth!D78</f>
        <v>169.2</v>
      </c>
      <c r="E78" s="3">
        <f>Growth!E78</f>
        <v>133.04253907401952</v>
      </c>
      <c r="F78" s="3">
        <f>Growth!F78</f>
        <v>193.3</v>
      </c>
      <c r="G78" s="3">
        <f>Growth!G78</f>
        <v>1376.8</v>
      </c>
      <c r="H78" s="3"/>
      <c r="I78" s="5">
        <f t="shared" si="46"/>
        <v>-1.8122676579925546E-2</v>
      </c>
      <c r="J78" s="5">
        <f t="shared" si="47"/>
        <v>-2.334380831221881E-2</v>
      </c>
      <c r="K78" s="5">
        <f t="shared" si="48"/>
        <v>-2.5345622119815701E-2</v>
      </c>
      <c r="L78" s="5">
        <f t="shared" si="49"/>
        <v>-2.3144566932543739E-2</v>
      </c>
      <c r="M78" s="5">
        <f t="shared" si="50"/>
        <v>-1.1758691206543881E-2</v>
      </c>
      <c r="N78" s="5">
        <f t="shared" si="51"/>
        <v>-1.6782118117546242E-2</v>
      </c>
      <c r="O78" s="8"/>
      <c r="P78" s="2">
        <f t="shared" si="52"/>
        <v>45962</v>
      </c>
      <c r="Q78" s="4">
        <f t="shared" ref="Q78:Q80" si="53">(B102-B78)/B78</f>
        <v>0.43965925224798852</v>
      </c>
      <c r="R78" s="4">
        <f t="shared" ref="R78:R80" si="54">(C102-C78)/C78</f>
        <v>0.39294024384117582</v>
      </c>
      <c r="S78" s="4">
        <f t="shared" ref="S78:S80" si="55">(D102-D78)/D78</f>
        <v>0.35638297872340435</v>
      </c>
      <c r="T78" s="4">
        <f t="shared" ref="T78:T80" si="56">(E102-E78)/E78</f>
        <v>0.34029637267913604</v>
      </c>
      <c r="U78" s="4">
        <f t="shared" ref="U78:U80" si="57">(F102-F78)/F78</f>
        <v>0.30988101396792539</v>
      </c>
      <c r="V78" s="4">
        <f t="shared" ref="V78:V80" si="58">(G102-G78)/G78</f>
        <v>0.58628704241719931</v>
      </c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5">
      <c r="A79" s="2">
        <f>Cautious!A79</f>
        <v>45261</v>
      </c>
      <c r="B79" s="3">
        <f>Growth!B79</f>
        <v>222.9</v>
      </c>
      <c r="C79" s="3">
        <f>Growth!C79</f>
        <v>11.775268672552327</v>
      </c>
      <c r="D79" s="3">
        <f>Growth!D79</f>
        <v>177.4</v>
      </c>
      <c r="E79" s="3">
        <f>Growth!E79</f>
        <v>138.63867590681221</v>
      </c>
      <c r="F79" s="3">
        <f>Growth!F79</f>
        <v>206.4</v>
      </c>
      <c r="G79" s="3">
        <f>Growth!G79</f>
        <v>1467.7</v>
      </c>
      <c r="H79" s="3"/>
      <c r="I79" s="5">
        <f t="shared" si="46"/>
        <v>5.4898248935163242E-2</v>
      </c>
      <c r="J79" s="5">
        <f t="shared" si="47"/>
        <v>5.4024148161905504E-2</v>
      </c>
      <c r="K79" s="5">
        <f t="shared" si="48"/>
        <v>4.8463356973995377E-2</v>
      </c>
      <c r="L79" s="5">
        <f t="shared" si="49"/>
        <v>4.2062763321731478E-2</v>
      </c>
      <c r="M79" s="5">
        <f t="shared" si="50"/>
        <v>6.7770305225038768E-2</v>
      </c>
      <c r="N79" s="5">
        <f t="shared" si="51"/>
        <v>6.6022661243463177E-2</v>
      </c>
      <c r="O79" s="8"/>
      <c r="P79" s="2">
        <f t="shared" si="52"/>
        <v>45992</v>
      </c>
      <c r="Q79" s="4">
        <f t="shared" si="53"/>
        <v>0.36384028712427091</v>
      </c>
      <c r="R79" s="4">
        <f t="shared" si="54"/>
        <v>0.31717364432303707</v>
      </c>
      <c r="S79" s="4">
        <f t="shared" si="55"/>
        <v>0.29030439684329201</v>
      </c>
      <c r="T79" s="4">
        <f t="shared" si="56"/>
        <v>0.28490924293113917</v>
      </c>
      <c r="U79" s="4">
        <f t="shared" si="57"/>
        <v>0.21996124031007755</v>
      </c>
      <c r="V79" s="4">
        <f t="shared" si="58"/>
        <v>0.47434761872317233</v>
      </c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5">
      <c r="A80" s="2">
        <f>Cautious!A80</f>
        <v>45292</v>
      </c>
      <c r="B80" s="3">
        <f>Growth!B80</f>
        <v>230</v>
      </c>
      <c r="C80" s="3">
        <f>Growth!C80</f>
        <v>12.182343265358222</v>
      </c>
      <c r="D80" s="3">
        <f>Growth!D80</f>
        <v>182.9</v>
      </c>
      <c r="E80" s="3">
        <f>Growth!E80</f>
        <v>142.50471837216165</v>
      </c>
      <c r="F80" s="3">
        <f>Growth!F80</f>
        <v>214.3</v>
      </c>
      <c r="G80" s="3">
        <f>Growth!G80</f>
        <v>1532.3</v>
      </c>
      <c r="H80" s="3"/>
      <c r="I80" s="5">
        <f t="shared" si="46"/>
        <v>3.1852848811126037E-2</v>
      </c>
      <c r="J80" s="5">
        <f t="shared" si="47"/>
        <v>3.4570301886594663E-2</v>
      </c>
      <c r="K80" s="5">
        <f t="shared" si="48"/>
        <v>3.1003382187147689E-2</v>
      </c>
      <c r="L80" s="5">
        <f t="shared" si="49"/>
        <v>2.7885742849621906E-2</v>
      </c>
      <c r="M80" s="5">
        <f t="shared" si="50"/>
        <v>3.8275193798449639E-2</v>
      </c>
      <c r="N80" s="5">
        <f t="shared" si="51"/>
        <v>4.4014444368740142E-2</v>
      </c>
      <c r="O80" s="8"/>
      <c r="P80" s="2">
        <f t="shared" si="52"/>
        <v>46023</v>
      </c>
      <c r="Q80" s="4">
        <f t="shared" si="53"/>
        <v>0.31826086956521732</v>
      </c>
      <c r="R80" s="4">
        <f t="shared" si="54"/>
        <v>0.27307286424816812</v>
      </c>
      <c r="S80" s="4">
        <f t="shared" si="55"/>
        <v>0.25423728813559321</v>
      </c>
      <c r="T80" s="4">
        <f t="shared" si="56"/>
        <v>0.25555087477153926</v>
      </c>
      <c r="U80" s="4">
        <f t="shared" si="57"/>
        <v>0.1623891740550629</v>
      </c>
      <c r="V80" s="4">
        <f t="shared" si="58"/>
        <v>0.40586047118710428</v>
      </c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5">
      <c r="A81" s="2">
        <f>Cautious!A81</f>
        <v>45323</v>
      </c>
      <c r="B81" s="3">
        <f>Growth!B81</f>
        <v>235.4</v>
      </c>
      <c r="C81" s="3">
        <f>Growth!C81</f>
        <v>12.457915988681041</v>
      </c>
      <c r="D81" s="3">
        <f>Growth!D81</f>
        <v>184.7</v>
      </c>
      <c r="E81" s="3">
        <f>Growth!E81</f>
        <v>145.27705691536426</v>
      </c>
      <c r="F81" s="3">
        <f>Growth!F81</f>
        <v>220.9</v>
      </c>
      <c r="G81" s="3">
        <f>Growth!G81</f>
        <v>1573.3</v>
      </c>
      <c r="H81" s="3"/>
      <c r="I81" s="5">
        <f t="shared" si="46"/>
        <v>2.3478260869565244E-2</v>
      </c>
      <c r="J81" s="5">
        <f t="shared" si="47"/>
        <v>2.2620666428472675E-2</v>
      </c>
      <c r="K81" s="5">
        <f t="shared" si="48"/>
        <v>9.8414434117002885E-3</v>
      </c>
      <c r="L81" s="5">
        <f t="shared" si="49"/>
        <v>1.945436315983896E-2</v>
      </c>
      <c r="M81" s="5">
        <f t="shared" si="50"/>
        <v>3.0797946803546403E-2</v>
      </c>
      <c r="N81" s="5">
        <f t="shared" si="51"/>
        <v>2.6757162435554396E-2</v>
      </c>
      <c r="O81" s="8"/>
      <c r="P81" s="2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5">
      <c r="A82" s="2">
        <f>Cautious!A82</f>
        <v>45352</v>
      </c>
      <c r="B82" s="3">
        <f>Growth!B82</f>
        <v>244.7</v>
      </c>
      <c r="C82" s="3">
        <f>Growth!C82</f>
        <v>12.882539328356152</v>
      </c>
      <c r="D82" s="3">
        <f>Growth!D82</f>
        <v>190.9</v>
      </c>
      <c r="E82" s="3">
        <f>Growth!E82</f>
        <v>148.33212916543798</v>
      </c>
      <c r="F82" s="3">
        <f>Growth!F82</f>
        <v>230.3</v>
      </c>
      <c r="G82" s="3">
        <f>Growth!G82</f>
        <v>1635.6</v>
      </c>
      <c r="H82" s="3"/>
      <c r="I82" s="5">
        <f t="shared" si="46"/>
        <v>3.9507221750212332E-2</v>
      </c>
      <c r="J82" s="5">
        <f t="shared" si="47"/>
        <v>3.4084620578667735E-2</v>
      </c>
      <c r="K82" s="5">
        <f t="shared" si="48"/>
        <v>3.3567948023822507E-2</v>
      </c>
      <c r="L82" s="5">
        <f t="shared" si="49"/>
        <v>2.1029282358421879E-2</v>
      </c>
      <c r="M82" s="5">
        <f t="shared" si="50"/>
        <v>4.2553191489361729E-2</v>
      </c>
      <c r="N82" s="5">
        <f t="shared" si="51"/>
        <v>3.9598296574079934E-2</v>
      </c>
      <c r="O82" s="8"/>
      <c r="P82" s="2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5">
      <c r="A83" s="2">
        <f>Cautious!A83</f>
        <v>45383</v>
      </c>
      <c r="B83" s="3">
        <f>Growth!B83</f>
        <v>253.7</v>
      </c>
      <c r="C83" s="3">
        <f>Growth!C83</f>
        <v>13.255999195557028</v>
      </c>
      <c r="D83" s="3">
        <f>Growth!D83</f>
        <v>195.8</v>
      </c>
      <c r="E83" s="3">
        <f>Growth!E83</f>
        <v>152.25235918608087</v>
      </c>
      <c r="F83" s="3">
        <f>Growth!F83</f>
        <v>233.9</v>
      </c>
      <c r="G83" s="3">
        <f>Growth!G83</f>
        <v>1693.6</v>
      </c>
      <c r="H83" s="3"/>
      <c r="I83" s="5">
        <f t="shared" si="46"/>
        <v>3.6779730281977931E-2</v>
      </c>
      <c r="J83" s="5">
        <f t="shared" si="47"/>
        <v>2.8989615919808691E-2</v>
      </c>
      <c r="K83" s="5">
        <f t="shared" si="48"/>
        <v>2.5667888947092748E-2</v>
      </c>
      <c r="L83" s="5">
        <f t="shared" si="49"/>
        <v>2.64287315411658E-2</v>
      </c>
      <c r="M83" s="5">
        <f t="shared" si="50"/>
        <v>1.563178462874509E-2</v>
      </c>
      <c r="N83" s="5">
        <f t="shared" si="51"/>
        <v>3.5460992907801421E-2</v>
      </c>
      <c r="O83" s="8"/>
      <c r="P83" s="2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5">
      <c r="A84" s="2">
        <f>Cautious!A84</f>
        <v>45413</v>
      </c>
      <c r="B84" s="3">
        <f>Growth!B84</f>
        <v>250.1</v>
      </c>
      <c r="C84" s="3">
        <f>Growth!C84</f>
        <v>12.925065543588767</v>
      </c>
      <c r="D84" s="3">
        <f>Growth!D84</f>
        <v>191.9</v>
      </c>
      <c r="E84" s="3">
        <f>Growth!E84</f>
        <v>150.79217045119441</v>
      </c>
      <c r="F84" s="3">
        <f>Growth!F84</f>
        <v>227.1</v>
      </c>
      <c r="G84" s="3">
        <f>Growth!G84</f>
        <v>1654.2</v>
      </c>
      <c r="H84" s="3"/>
      <c r="I84" s="5">
        <f t="shared" si="46"/>
        <v>-1.4189988175009832E-2</v>
      </c>
      <c r="J84" s="5">
        <f t="shared" si="47"/>
        <v>-2.4964821367760692E-2</v>
      </c>
      <c r="K84" s="5">
        <f t="shared" si="48"/>
        <v>-1.9918283963227812E-2</v>
      </c>
      <c r="L84" s="5">
        <f t="shared" si="49"/>
        <v>-9.5905819961832842E-3</v>
      </c>
      <c r="M84" s="5">
        <f t="shared" si="50"/>
        <v>-2.9072253099615267E-2</v>
      </c>
      <c r="N84" s="5">
        <f t="shared" si="51"/>
        <v>-2.3264052905054244E-2</v>
      </c>
      <c r="O84" s="8"/>
      <c r="P84" s="2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5">
      <c r="A85" s="2">
        <f>Cautious!A85</f>
        <v>45444</v>
      </c>
      <c r="B85" s="3">
        <f>Growth!B85</f>
        <v>255.8</v>
      </c>
      <c r="C85" s="3">
        <f>Growth!C85</f>
        <v>13.244031821783528</v>
      </c>
      <c r="D85" s="3">
        <f>Growth!D85</f>
        <v>195.4</v>
      </c>
      <c r="E85" s="3">
        <f>Growth!E85</f>
        <v>151.71984665290481</v>
      </c>
      <c r="F85" s="3">
        <f>Growth!F85</f>
        <v>233</v>
      </c>
      <c r="G85" s="3">
        <f>Growth!G85</f>
        <v>1716.2</v>
      </c>
      <c r="H85" s="3"/>
      <c r="I85" s="5">
        <f t="shared" si="46"/>
        <v>2.2790883646541454E-2</v>
      </c>
      <c r="J85" s="5">
        <f t="shared" si="47"/>
        <v>2.4678116882198578E-2</v>
      </c>
      <c r="K85" s="5">
        <f t="shared" si="48"/>
        <v>1.8238665971860343E-2</v>
      </c>
      <c r="L85" s="5">
        <f t="shared" si="49"/>
        <v>6.1520183636500584E-3</v>
      </c>
      <c r="M85" s="5">
        <f t="shared" si="50"/>
        <v>2.5979744605900509E-2</v>
      </c>
      <c r="N85" s="5">
        <f t="shared" si="51"/>
        <v>3.748035304074477E-2</v>
      </c>
      <c r="O85" s="8"/>
      <c r="P85" s="2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5">
      <c r="A86" s="2">
        <f>Cautious!A86</f>
        <v>45474</v>
      </c>
      <c r="B86" s="3">
        <f>Growth!B86</f>
        <v>262.39999999999998</v>
      </c>
      <c r="C86" s="3">
        <f>Growth!C86</f>
        <v>13.615699612229616</v>
      </c>
      <c r="D86" s="3">
        <f>Growth!D86</f>
        <v>200.4</v>
      </c>
      <c r="E86" s="3">
        <f>Growth!E86</f>
        <v>156.16005603066947</v>
      </c>
      <c r="F86" s="3">
        <f>Growth!F86</f>
        <v>236.6</v>
      </c>
      <c r="G86" s="3">
        <f>Growth!G86</f>
        <v>1759.9</v>
      </c>
      <c r="H86" s="3"/>
      <c r="I86" s="5">
        <f t="shared" si="46"/>
        <v>2.5801407349491656E-2</v>
      </c>
      <c r="J86" s="5">
        <f t="shared" si="47"/>
        <v>2.806303967306811E-2</v>
      </c>
      <c r="K86" s="5">
        <f t="shared" si="48"/>
        <v>2.5588536335721595E-2</v>
      </c>
      <c r="L86" s="5">
        <f t="shared" si="49"/>
        <v>2.9265844091727129E-2</v>
      </c>
      <c r="M86" s="5">
        <f t="shared" si="50"/>
        <v>1.545064377682401E-2</v>
      </c>
      <c r="N86" s="5">
        <f t="shared" si="51"/>
        <v>2.546323272345883E-2</v>
      </c>
      <c r="O86" s="8"/>
      <c r="P86" s="2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A87" s="2">
        <f>Cautious!A87</f>
        <v>45505</v>
      </c>
      <c r="B87" s="3">
        <f>Growth!B87</f>
        <v>262.7</v>
      </c>
      <c r="C87" s="3">
        <f>Growth!C87</f>
        <v>13.733572769880041</v>
      </c>
      <c r="D87" s="3">
        <f>Growth!D87</f>
        <v>202.4</v>
      </c>
      <c r="E87" s="3">
        <f>Growth!E87</f>
        <v>156.18902978472434</v>
      </c>
      <c r="F87" s="3">
        <f>Growth!F87</f>
        <v>236.9</v>
      </c>
      <c r="G87" s="3">
        <f>Growth!G87</f>
        <v>1783.6</v>
      </c>
      <c r="H87" s="3"/>
      <c r="I87" s="5">
        <f t="shared" si="46"/>
        <v>1.1432926829268728E-3</v>
      </c>
      <c r="J87" s="5">
        <f t="shared" si="47"/>
        <v>8.6571502755944958E-3</v>
      </c>
      <c r="K87" s="5">
        <f t="shared" si="48"/>
        <v>9.9800399201596807E-3</v>
      </c>
      <c r="L87" s="5">
        <f>(E87-E86)/E86</f>
        <v>1.8553882978361545E-4</v>
      </c>
      <c r="M87" s="5">
        <f t="shared" si="50"/>
        <v>1.2679628064243931E-3</v>
      </c>
      <c r="N87" s="5">
        <f t="shared" si="51"/>
        <v>1.3466674242854604E-2</v>
      </c>
      <c r="O87" s="8"/>
      <c r="P87" s="2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A88" s="2">
        <f>Cautious!A88</f>
        <v>45536</v>
      </c>
      <c r="B88" s="3">
        <f>Growth!B88</f>
        <v>264.7</v>
      </c>
      <c r="C88" s="3">
        <f>Growth!C88</f>
        <v>13.798444672903782</v>
      </c>
      <c r="D88" s="3">
        <f>Growth!D88</f>
        <v>203.1</v>
      </c>
      <c r="E88" s="3">
        <f>Growth!E88</f>
        <v>157.13019758183432</v>
      </c>
      <c r="F88" s="3">
        <f>Growth!F88</f>
        <v>238.9</v>
      </c>
      <c r="G88" s="3">
        <f>Growth!G88</f>
        <v>1782.4</v>
      </c>
      <c r="H88" s="3"/>
      <c r="I88" s="5">
        <f t="shared" si="46"/>
        <v>7.6132470498667688E-3</v>
      </c>
      <c r="J88" s="5">
        <f t="shared" si="47"/>
        <v>4.723599904463016E-3</v>
      </c>
      <c r="K88" s="5">
        <f t="shared" si="48"/>
        <v>3.4584980237153586E-3</v>
      </c>
      <c r="L88" s="5">
        <f t="shared" si="49"/>
        <v>6.0258252350193671E-3</v>
      </c>
      <c r="M88" s="5">
        <f t="shared" si="50"/>
        <v>8.4423807513718859E-3</v>
      </c>
      <c r="N88" s="5">
        <f t="shared" si="51"/>
        <v>-6.7279659116383612E-4</v>
      </c>
      <c r="O88" s="8"/>
      <c r="P88" s="2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A89" s="2">
        <f>Cautious!A89</f>
        <v>45566</v>
      </c>
      <c r="B89" s="3">
        <f>Growth!B89</f>
        <v>268.10000000000002</v>
      </c>
      <c r="C89" s="3">
        <f>Growth!C89</f>
        <v>13.933659308759614</v>
      </c>
      <c r="D89" s="3">
        <f>Growth!D89</f>
        <v>206.4</v>
      </c>
      <c r="E89" s="3">
        <f>Growth!E89</f>
        <v>159.73680330286055</v>
      </c>
      <c r="F89" s="3">
        <f>Growth!F89</f>
        <v>239.7</v>
      </c>
      <c r="G89" s="3">
        <f>Growth!G89</f>
        <v>1818.6</v>
      </c>
      <c r="H89" s="3"/>
      <c r="I89" s="5">
        <f t="shared" si="46"/>
        <v>1.2844729882886416E-2</v>
      </c>
      <c r="J89" s="5">
        <f t="shared" si="47"/>
        <v>9.7992664435111697E-3</v>
      </c>
      <c r="K89" s="5">
        <f t="shared" si="48"/>
        <v>1.6248153618907E-2</v>
      </c>
      <c r="L89" s="5">
        <f t="shared" si="49"/>
        <v>1.6588827361899622E-2</v>
      </c>
      <c r="M89" s="5">
        <f t="shared" si="50"/>
        <v>3.3486814566763621E-3</v>
      </c>
      <c r="N89" s="5">
        <f t="shared" si="51"/>
        <v>2.0309694793536701E-2</v>
      </c>
      <c r="O89" s="8"/>
      <c r="P89" s="2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A90" s="2">
        <f>Cautious!A90</f>
        <v>45597</v>
      </c>
      <c r="B90" s="3">
        <f>Growth!B90</f>
        <v>268.2</v>
      </c>
      <c r="C90" s="3">
        <f>Growth!C90</f>
        <v>13.95151098675286</v>
      </c>
      <c r="D90" s="3">
        <f>Growth!D90</f>
        <v>205.3</v>
      </c>
      <c r="E90" s="3">
        <f>Growth!E90</f>
        <v>160.76710409908586</v>
      </c>
      <c r="F90" s="3">
        <f>Growth!F90</f>
        <v>236.3</v>
      </c>
      <c r="G90" s="3">
        <f>Growth!G90</f>
        <v>1831.8</v>
      </c>
      <c r="H90" s="3"/>
      <c r="I90" s="5">
        <f t="shared" si="46"/>
        <v>3.7299515106290892E-4</v>
      </c>
      <c r="J90" s="5">
        <f t="shared" si="47"/>
        <v>1.2811909346759391E-3</v>
      </c>
      <c r="K90" s="5">
        <f t="shared" si="48"/>
        <v>-5.3294573643410574E-3</v>
      </c>
      <c r="L90" s="5">
        <f t="shared" si="49"/>
        <v>6.4499900769383577E-3</v>
      </c>
      <c r="M90" s="5">
        <f t="shared" si="50"/>
        <v>-1.4184397163120473E-2</v>
      </c>
      <c r="N90" s="5">
        <f t="shared" si="51"/>
        <v>7.2583305839657129E-3</v>
      </c>
      <c r="O90" s="8"/>
      <c r="P90" s="2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A91" s="2">
        <f>Cautious!A91</f>
        <v>45627</v>
      </c>
      <c r="B91" s="3">
        <f>Growth!B91</f>
        <v>284.5</v>
      </c>
      <c r="C91" s="3">
        <f>Growth!C91</f>
        <v>14.843624014527592</v>
      </c>
      <c r="D91" s="3">
        <f>Growth!D91</f>
        <v>214.7</v>
      </c>
      <c r="E91" s="3">
        <f>Growth!E91</f>
        <v>166.94839280448249</v>
      </c>
      <c r="F91" s="3">
        <f>Growth!F91</f>
        <v>252.9</v>
      </c>
      <c r="G91" s="3">
        <f>Growth!G91</f>
        <v>1926.5</v>
      </c>
      <c r="H91" s="3"/>
      <c r="I91" s="5">
        <f t="shared" si="46"/>
        <v>6.0775540641312499E-2</v>
      </c>
      <c r="J91" s="5">
        <f t="shared" si="47"/>
        <v>6.394382863775866E-2</v>
      </c>
      <c r="K91" s="5">
        <f t="shared" si="48"/>
        <v>4.578665367754494E-2</v>
      </c>
      <c r="L91" s="5">
        <f t="shared" si="49"/>
        <v>3.8448715861591404E-2</v>
      </c>
      <c r="M91" s="5">
        <f t="shared" si="50"/>
        <v>7.0249682606855671E-2</v>
      </c>
      <c r="N91" s="5">
        <f t="shared" si="51"/>
        <v>5.1697783600829814E-2</v>
      </c>
      <c r="O91" s="8"/>
      <c r="P91" s="2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A92" s="2">
        <f>Cautious!A92</f>
        <v>45658</v>
      </c>
      <c r="B92" s="3">
        <f>Growth!B92</f>
        <v>281.89999999999998</v>
      </c>
      <c r="C92" s="3">
        <f>Growth!C92</f>
        <v>14.727944715964874</v>
      </c>
      <c r="D92" s="3">
        <f>Growth!D92</f>
        <v>213.7</v>
      </c>
      <c r="E92" s="3">
        <f>Growth!E92</f>
        <v>165.81362429961666</v>
      </c>
      <c r="F92" s="3">
        <f>Growth!F92</f>
        <v>249.5</v>
      </c>
      <c r="G92" s="3">
        <f>Growth!G92</f>
        <v>1915.5</v>
      </c>
      <c r="H92" s="3"/>
      <c r="I92" s="5">
        <f t="shared" si="46"/>
        <v>-9.1388400702988488E-3</v>
      </c>
      <c r="J92" s="5">
        <f t="shared" si="47"/>
        <v>-7.7931978369636251E-3</v>
      </c>
      <c r="K92" s="5">
        <f t="shared" si="48"/>
        <v>-4.657661853749418E-3</v>
      </c>
      <c r="L92" s="5">
        <f t="shared" si="49"/>
        <v>-6.7971214685174494E-3</v>
      </c>
      <c r="M92" s="5">
        <f t="shared" si="50"/>
        <v>-1.3444049031237665E-2</v>
      </c>
      <c r="N92" s="5">
        <f t="shared" si="51"/>
        <v>-5.7098364910459385E-3</v>
      </c>
      <c r="O92" s="8"/>
      <c r="P92" s="2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A93" s="2">
        <f>Cautious!A93</f>
        <v>45689</v>
      </c>
      <c r="B93" s="3">
        <f>Growth!B93</f>
        <v>291</v>
      </c>
      <c r="C93" s="3">
        <f>Growth!C93</f>
        <v>15.073395677729605</v>
      </c>
      <c r="D93" s="3">
        <f>Growth!D93</f>
        <v>218.4</v>
      </c>
      <c r="E93" s="3">
        <f>Growth!E93</f>
        <v>170.52196992037747</v>
      </c>
      <c r="F93" s="3">
        <f>Growth!F93</f>
        <v>258.7</v>
      </c>
      <c r="G93" s="3">
        <f>Growth!G93</f>
        <v>1981.6</v>
      </c>
      <c r="H93" s="3"/>
      <c r="I93" s="5">
        <f t="shared" si="46"/>
        <v>3.2280950691734742E-2</v>
      </c>
      <c r="J93" s="5">
        <f t="shared" si="47"/>
        <v>2.3455476539796332E-2</v>
      </c>
      <c r="K93" s="5">
        <f t="shared" si="48"/>
        <v>2.1993448759943926E-2</v>
      </c>
      <c r="L93" s="5">
        <f t="shared" si="49"/>
        <v>2.8395408644183977E-2</v>
      </c>
      <c r="M93" s="5">
        <f t="shared" si="50"/>
        <v>3.6873747494989936E-2</v>
      </c>
      <c r="N93" s="5">
        <f t="shared" si="51"/>
        <v>3.4507961367789039E-2</v>
      </c>
      <c r="O93" s="8"/>
      <c r="P93" s="2"/>
      <c r="Q93" s="5"/>
      <c r="R93" s="5"/>
      <c r="S93" s="5"/>
      <c r="T93" s="5"/>
      <c r="U93" s="5"/>
      <c r="V93" s="5"/>
      <c r="W93" s="5"/>
      <c r="X93" s="2"/>
      <c r="Y93" s="5"/>
      <c r="Z93" s="5"/>
      <c r="AA93" s="5"/>
      <c r="AB93" s="5"/>
      <c r="AC93" s="5"/>
      <c r="AD93" s="5"/>
      <c r="AE93" s="5"/>
    </row>
    <row r="94" spans="1:31" x14ac:dyDescent="0.25">
      <c r="A94" s="2">
        <f>Cautious!A94</f>
        <v>45717</v>
      </c>
      <c r="B94" s="3">
        <f>Growth!B94</f>
        <v>287.10000000000002</v>
      </c>
      <c r="C94" s="3">
        <f>Growth!C94</f>
        <v>14.981669196289708</v>
      </c>
      <c r="D94" s="3">
        <f>Growth!D94</f>
        <v>217.4</v>
      </c>
      <c r="E94" s="3">
        <f>Growth!E94</f>
        <v>169.31414037157182</v>
      </c>
      <c r="F94" s="3">
        <f>Growth!F94</f>
        <v>256.2</v>
      </c>
      <c r="G94" s="3">
        <f>Growth!G94</f>
        <v>1939.1</v>
      </c>
      <c r="H94" s="3"/>
      <c r="I94" s="5">
        <f t="shared" si="46"/>
        <v>-1.3402061855670024E-2</v>
      </c>
      <c r="J94" s="5">
        <f t="shared" si="47"/>
        <v>-6.0853230022628411E-3</v>
      </c>
      <c r="K94" s="5">
        <f t="shared" si="48"/>
        <v>-4.578754578754579E-3</v>
      </c>
      <c r="L94" s="5">
        <f t="shared" si="49"/>
        <v>-7.0831315716656639E-3</v>
      </c>
      <c r="M94" s="5">
        <f t="shared" si="50"/>
        <v>-9.6637031310398153E-3</v>
      </c>
      <c r="N94" s="5">
        <f t="shared" si="51"/>
        <v>-2.1447315300767059E-2</v>
      </c>
      <c r="O94" s="8"/>
      <c r="P94" s="2"/>
      <c r="Q94" s="5"/>
      <c r="R94" s="5"/>
      <c r="S94" s="5"/>
      <c r="T94" s="5"/>
      <c r="U94" s="5"/>
      <c r="V94" s="5"/>
      <c r="W94" s="5"/>
      <c r="X94" s="2"/>
      <c r="Y94" s="5"/>
      <c r="Z94" s="5"/>
      <c r="AA94" s="5"/>
      <c r="AB94" s="5"/>
      <c r="AC94" s="5"/>
      <c r="AD94" s="5"/>
      <c r="AE94" s="5"/>
    </row>
    <row r="95" spans="1:31" x14ac:dyDescent="0.25">
      <c r="A95" s="2">
        <f>Cautious!A95</f>
        <v>45748</v>
      </c>
      <c r="B95" s="3">
        <f>Growth!B95</f>
        <v>267.2</v>
      </c>
      <c r="C95" s="3">
        <f>Growth!C95</f>
        <v>14.001165118188077</v>
      </c>
      <c r="D95" s="3">
        <f>Growth!D95</f>
        <v>205.8</v>
      </c>
      <c r="E95" s="3">
        <f>Growth!E95</f>
        <v>161.13034503096432</v>
      </c>
      <c r="F95" s="3">
        <f>Growth!F95</f>
        <v>235.5</v>
      </c>
      <c r="G95" s="3">
        <f>Growth!G95</f>
        <v>1782.8</v>
      </c>
      <c r="H95" s="3"/>
      <c r="I95" s="5">
        <f t="shared" si="46"/>
        <v>-6.9313827934517708E-2</v>
      </c>
      <c r="J95" s="5">
        <f t="shared" si="47"/>
        <v>-6.5446918180816521E-2</v>
      </c>
      <c r="K95" s="5">
        <f t="shared" si="48"/>
        <v>-5.3357865685372555E-2</v>
      </c>
      <c r="L95" s="5">
        <f t="shared" si="49"/>
        <v>-4.8334978535446521E-2</v>
      </c>
      <c r="M95" s="5">
        <f t="shared" si="50"/>
        <v>-8.0796252927400433E-2</v>
      </c>
      <c r="N95" s="5">
        <f t="shared" si="51"/>
        <v>-8.060440410499714E-2</v>
      </c>
      <c r="O95" s="8"/>
      <c r="P95" s="2"/>
      <c r="Q95" s="5"/>
      <c r="R95" s="5"/>
      <c r="S95" s="5"/>
      <c r="T95" s="5"/>
      <c r="U95" s="5"/>
      <c r="V95" s="5"/>
      <c r="W95" s="5"/>
      <c r="X95" s="2"/>
      <c r="Y95" s="5"/>
      <c r="Z95" s="5"/>
      <c r="AA95" s="5"/>
      <c r="AB95" s="5"/>
      <c r="AC95" s="5"/>
      <c r="AD95" s="5"/>
      <c r="AE95" s="5"/>
    </row>
    <row r="96" spans="1:31" x14ac:dyDescent="0.25">
      <c r="A96" s="2">
        <f>Cautious!A96</f>
        <v>45778</v>
      </c>
      <c r="B96" s="3">
        <f>Growth!B96</f>
        <v>259</v>
      </c>
      <c r="C96" s="3">
        <f>Growth!C96</f>
        <v>13.538799749207564</v>
      </c>
      <c r="D96" s="3">
        <f>Growth!D96</f>
        <v>200.7</v>
      </c>
      <c r="E96" s="3">
        <f>Growth!E96</f>
        <v>156.82925390740195</v>
      </c>
      <c r="F96" s="3">
        <f>Growth!F96</f>
        <v>226.7</v>
      </c>
      <c r="G96" s="3">
        <f>Growth!G96</f>
        <v>1764.1</v>
      </c>
      <c r="H96" s="3"/>
      <c r="I96" s="5">
        <f t="shared" si="46"/>
        <v>-3.0688622754490975E-2</v>
      </c>
      <c r="J96" s="5">
        <f t="shared" si="47"/>
        <v>-3.3023349491099196E-2</v>
      </c>
      <c r="K96" s="5">
        <f t="shared" si="48"/>
        <v>-2.4781341107871828E-2</v>
      </c>
      <c r="L96" s="5">
        <f t="shared" si="49"/>
        <v>-2.6693240945619735E-2</v>
      </c>
      <c r="M96" s="5">
        <f t="shared" si="50"/>
        <v>-3.7367303609341873E-2</v>
      </c>
      <c r="N96" s="5">
        <f t="shared" si="51"/>
        <v>-1.0489118240969288E-2</v>
      </c>
      <c r="O96" s="8"/>
      <c r="P96" s="2"/>
      <c r="Q96" s="5"/>
      <c r="R96" s="5"/>
      <c r="S96" s="5"/>
      <c r="T96" s="5"/>
      <c r="U96" s="5"/>
      <c r="V96" s="5"/>
      <c r="W96" s="5"/>
      <c r="X96" s="2"/>
      <c r="Y96" s="5"/>
      <c r="Z96" s="5"/>
      <c r="AA96" s="5"/>
      <c r="AB96" s="5"/>
      <c r="AC96" s="5"/>
      <c r="AD96" s="5"/>
      <c r="AE96" s="5"/>
    </row>
    <row r="97" spans="1:31" x14ac:dyDescent="0.25">
      <c r="A97" s="2">
        <f>Cautious!A97</f>
        <v>45809</v>
      </c>
      <c r="B97" s="3">
        <f>Growth!B97</f>
        <v>271</v>
      </c>
      <c r="C97" s="3">
        <f>Growth!C97</f>
        <v>14.166018110052459</v>
      </c>
      <c r="D97" s="3">
        <f>Growth!D97</f>
        <v>208.5</v>
      </c>
      <c r="E97" s="3">
        <f>Growth!E97</f>
        <v>163.66617516956651</v>
      </c>
      <c r="F97" s="3">
        <f>Growth!F97</f>
        <v>240.9</v>
      </c>
      <c r="G97" s="3">
        <f>Growth!G97</f>
        <v>1913.4</v>
      </c>
      <c r="H97" s="3"/>
      <c r="I97" s="5">
        <f t="shared" si="46"/>
        <v>4.633204633204633E-2</v>
      </c>
      <c r="J97" s="5">
        <f t="shared" si="47"/>
        <v>4.632747159744393E-2</v>
      </c>
      <c r="K97" s="5">
        <f t="shared" si="48"/>
        <v>3.8863976083707084E-2</v>
      </c>
      <c r="L97" s="5">
        <f t="shared" si="49"/>
        <v>4.3594680787051046E-2</v>
      </c>
      <c r="M97" s="5">
        <f t="shared" si="50"/>
        <v>6.2637847375386052E-2</v>
      </c>
      <c r="N97" s="5">
        <f t="shared" si="51"/>
        <v>8.4632390454056003E-2</v>
      </c>
      <c r="O97" s="8"/>
      <c r="P97" s="2"/>
      <c r="Q97" s="5"/>
      <c r="R97" s="5"/>
      <c r="S97" s="5"/>
      <c r="T97" s="5"/>
      <c r="U97" s="5"/>
      <c r="V97" s="5"/>
      <c r="W97" s="5"/>
      <c r="X97" s="2"/>
      <c r="Y97" s="5"/>
      <c r="Z97" s="5"/>
      <c r="AA97" s="5"/>
      <c r="AB97" s="5"/>
      <c r="AC97" s="5"/>
      <c r="AD97" s="5"/>
      <c r="AE97" s="5"/>
    </row>
    <row r="98" spans="1:31" x14ac:dyDescent="0.25">
      <c r="A98" s="2">
        <f>Cautious!A98</f>
        <v>45839</v>
      </c>
      <c r="B98" s="3">
        <f>Growth!B98</f>
        <v>274.5</v>
      </c>
      <c r="C98" s="3">
        <f>Growth!C98</f>
        <v>14.281558166589747</v>
      </c>
      <c r="D98" s="3">
        <f>Growth!D98</f>
        <v>210.5</v>
      </c>
      <c r="E98" s="3">
        <f>Growth!E98</f>
        <v>164.36051312297258</v>
      </c>
      <c r="F98" s="3">
        <f>Growth!F98</f>
        <v>238.8</v>
      </c>
      <c r="G98" s="3">
        <f>Growth!G98</f>
        <v>2002.8</v>
      </c>
      <c r="H98" s="3"/>
      <c r="I98" s="5">
        <f t="shared" ref="I98:N101" si="59">(B98-B97)/B97</f>
        <v>1.2915129151291513E-2</v>
      </c>
      <c r="J98" s="5">
        <f t="shared" si="59"/>
        <v>8.1561420887425427E-3</v>
      </c>
      <c r="K98" s="5">
        <f t="shared" si="59"/>
        <v>9.5923261390887284E-3</v>
      </c>
      <c r="L98" s="5">
        <f t="shared" si="59"/>
        <v>4.2424034941043439E-3</v>
      </c>
      <c r="M98" s="5">
        <f t="shared" si="59"/>
        <v>-8.7173100871730767E-3</v>
      </c>
      <c r="N98" s="5">
        <f t="shared" si="59"/>
        <v>4.6723110693007136E-2</v>
      </c>
      <c r="O98" s="8"/>
      <c r="P98" s="2"/>
      <c r="Q98" s="5"/>
      <c r="R98" s="5"/>
      <c r="S98" s="5"/>
      <c r="T98" s="5"/>
      <c r="U98" s="5"/>
      <c r="V98" s="5"/>
      <c r="W98" s="5"/>
      <c r="X98" s="2"/>
      <c r="Y98" s="5"/>
      <c r="Z98" s="5"/>
      <c r="AA98" s="5"/>
      <c r="AB98" s="5"/>
      <c r="AC98" s="5"/>
      <c r="AD98" s="5"/>
      <c r="AE98" s="5"/>
    </row>
    <row r="99" spans="1:31" x14ac:dyDescent="0.25">
      <c r="A99" s="2">
        <f>Cautious!A99</f>
        <v>45870</v>
      </c>
      <c r="B99" s="3">
        <f>Growth!B99</f>
        <v>282.89999999999998</v>
      </c>
      <c r="C99" s="3">
        <f>Growth!C99</f>
        <v>14.719526419465526</v>
      </c>
      <c r="D99" s="3">
        <f>Growth!D99</f>
        <v>215.5</v>
      </c>
      <c r="E99" s="3">
        <f>Growth!E99</f>
        <v>168.64464759657915</v>
      </c>
      <c r="F99" s="3">
        <f>Growth!F99</f>
        <v>246.4</v>
      </c>
      <c r="G99" s="3">
        <f>Growth!G99</f>
        <v>2065.8000000000002</v>
      </c>
      <c r="H99" s="3"/>
      <c r="I99" s="5">
        <f t="shared" si="59"/>
        <v>3.060109289617478E-2</v>
      </c>
      <c r="J99" s="5">
        <f t="shared" si="59"/>
        <v>3.0666699513247853E-2</v>
      </c>
      <c r="K99" s="5">
        <f t="shared" si="59"/>
        <v>2.3752969121140142E-2</v>
      </c>
      <c r="L99" s="5">
        <f t="shared" si="59"/>
        <v>2.606547273554222E-2</v>
      </c>
      <c r="M99" s="5">
        <f t="shared" si="59"/>
        <v>3.1825795644891096E-2</v>
      </c>
      <c r="N99" s="5">
        <f t="shared" si="59"/>
        <v>3.1455961653684958E-2</v>
      </c>
      <c r="O99" s="8"/>
      <c r="P99" s="2"/>
      <c r="Q99" s="5"/>
      <c r="R99" s="5"/>
      <c r="S99" s="5"/>
      <c r="T99" s="5"/>
      <c r="U99" s="5"/>
      <c r="V99" s="5"/>
      <c r="W99" s="5"/>
      <c r="X99" s="2"/>
      <c r="Y99" s="5"/>
      <c r="Z99" s="5"/>
      <c r="AA99" s="5"/>
      <c r="AB99" s="5"/>
      <c r="AC99" s="5"/>
      <c r="AD99" s="5"/>
      <c r="AE99" s="5"/>
    </row>
    <row r="100" spans="1:31" x14ac:dyDescent="0.25">
      <c r="A100" s="2">
        <f>Cautious!A100</f>
        <v>45901</v>
      </c>
      <c r="B100" s="3">
        <f>Growth!B100</f>
        <v>282.10000000000002</v>
      </c>
      <c r="C100" s="3">
        <f>Growth!C100</f>
        <v>14.736566029463129</v>
      </c>
      <c r="D100" s="3">
        <f>Growth!D100</f>
        <v>217</v>
      </c>
      <c r="E100" s="3">
        <f>Growth!E100</f>
        <v>168.96507242701264</v>
      </c>
      <c r="F100" s="3">
        <f>Growth!F100</f>
        <v>246.7</v>
      </c>
      <c r="G100" s="3">
        <f>Growth!G100</f>
        <v>2043.5</v>
      </c>
      <c r="H100"/>
      <c r="I100" s="5">
        <f t="shared" si="59"/>
        <v>-2.8278543655000164E-3</v>
      </c>
      <c r="J100" s="5">
        <f t="shared" si="59"/>
        <v>1.1576194445406512E-3</v>
      </c>
      <c r="K100" s="5">
        <f t="shared" si="59"/>
        <v>6.9605568445475635E-3</v>
      </c>
      <c r="L100" s="5">
        <f t="shared" si="59"/>
        <v>1.8999999999999701E-3</v>
      </c>
      <c r="M100" s="5">
        <f t="shared" si="59"/>
        <v>1.2175324675323983E-3</v>
      </c>
      <c r="N100" s="5">
        <f t="shared" si="59"/>
        <v>-1.0794849452996505E-2</v>
      </c>
      <c r="O100" s="8"/>
      <c r="P100" s="2"/>
      <c r="Q100" s="5"/>
      <c r="R100" s="5"/>
      <c r="S100" s="5"/>
      <c r="T100" s="5"/>
      <c r="U100" s="5"/>
      <c r="V100" s="5"/>
      <c r="W100" s="5"/>
      <c r="X100" s="2"/>
      <c r="Y100" s="5"/>
      <c r="Z100" s="5"/>
      <c r="AA100" s="5"/>
      <c r="AB100" s="5"/>
      <c r="AC100" s="5"/>
      <c r="AD100" s="5"/>
      <c r="AE100" s="5"/>
    </row>
    <row r="101" spans="1:31" x14ac:dyDescent="0.25">
      <c r="A101" s="2">
        <f>Cautious!A101</f>
        <v>45931</v>
      </c>
      <c r="B101" s="3">
        <f>Growth!B101</f>
        <v>292.7</v>
      </c>
      <c r="C101" s="3">
        <f>Growth!C101</f>
        <v>15.074696687188592</v>
      </c>
      <c r="D101" s="3">
        <f>Growth!D101</f>
        <v>222.7</v>
      </c>
      <c r="E101" s="3">
        <f>Growth!E101</f>
        <v>173.67919794772629</v>
      </c>
      <c r="F101" s="3">
        <f>Growth!F101</f>
        <v>249.1</v>
      </c>
      <c r="G101" s="3">
        <f>Growth!G101</f>
        <v>2099.8000000000002</v>
      </c>
      <c r="H101"/>
      <c r="I101" s="5">
        <f t="shared" si="59"/>
        <v>3.757532789790842E-2</v>
      </c>
      <c r="J101" s="5">
        <f t="shared" si="59"/>
        <v>2.2945010190938055E-2</v>
      </c>
      <c r="K101" s="5">
        <f t="shared" si="59"/>
        <v>2.626728110599073E-2</v>
      </c>
      <c r="L101" s="5">
        <f t="shared" si="59"/>
        <v>2.7899999999999991E-2</v>
      </c>
      <c r="M101" s="5">
        <f t="shared" si="59"/>
        <v>9.7284150790433958E-3</v>
      </c>
      <c r="N101" s="5">
        <f t="shared" si="59"/>
        <v>2.7550770736481617E-2</v>
      </c>
      <c r="O101" s="8"/>
      <c r="P101" s="2"/>
      <c r="Q101" s="5"/>
      <c r="R101" s="5"/>
      <c r="S101" s="5"/>
      <c r="T101" s="5"/>
      <c r="U101" s="5"/>
      <c r="V101" s="5"/>
      <c r="W101" s="5"/>
      <c r="X101" s="2"/>
      <c r="Y101" s="5"/>
      <c r="Z101" s="5"/>
      <c r="AA101" s="5"/>
      <c r="AB101" s="5"/>
      <c r="AC101" s="5"/>
      <c r="AD101" s="5"/>
      <c r="AE101" s="5"/>
    </row>
    <row r="102" spans="1:31" x14ac:dyDescent="0.25">
      <c r="A102" s="2">
        <f>Cautious!A102</f>
        <v>45962</v>
      </c>
      <c r="B102" s="3">
        <f>Growth!B102</f>
        <v>304.2</v>
      </c>
      <c r="C102" s="3">
        <f>Growth!C102</f>
        <v>15.561546331404257</v>
      </c>
      <c r="D102" s="3">
        <f>Growth!D102</f>
        <v>229.5</v>
      </c>
      <c r="E102" s="3">
        <f>Growth!E102</f>
        <v>178.31643253293058</v>
      </c>
      <c r="F102" s="3">
        <f>Growth!F102</f>
        <v>253.2</v>
      </c>
      <c r="G102" s="3">
        <f>Growth!G102</f>
        <v>2184</v>
      </c>
      <c r="H102"/>
      <c r="I102" s="5">
        <f t="shared" ref="I102:I104" si="60">(B102-B101)/B101</f>
        <v>3.9289374786470793E-2</v>
      </c>
      <c r="J102" s="5">
        <f t="shared" ref="J102:J104" si="61">(C102-C101)/C101</f>
        <v>3.2295816912151873E-2</v>
      </c>
      <c r="K102" s="5">
        <f t="shared" ref="K102:K104" si="62">(D102-D101)/D101</f>
        <v>3.0534351145038222E-2</v>
      </c>
      <c r="L102" s="5">
        <f t="shared" ref="L102:L104" si="63">(E102-E101)/E101</f>
        <v>2.6699999999999946E-2</v>
      </c>
      <c r="M102" s="5">
        <f t="shared" ref="M102:M104" si="64">(F102-F101)/F101</f>
        <v>1.6459253311922901E-2</v>
      </c>
      <c r="N102" s="5">
        <f t="shared" ref="N102:N104" si="65">(G102-G101)/G101</f>
        <v>4.0099057053052584E-2</v>
      </c>
      <c r="O102" s="8"/>
      <c r="P102" s="2"/>
      <c r="Q102" s="5"/>
      <c r="R102" s="5"/>
      <c r="S102" s="5"/>
      <c r="T102" s="5"/>
      <c r="U102" s="5"/>
      <c r="V102" s="5"/>
      <c r="W102" s="5"/>
      <c r="X102" s="2"/>
      <c r="Y102" s="5"/>
      <c r="Z102" s="5"/>
      <c r="AA102" s="5"/>
      <c r="AB102" s="5"/>
      <c r="AC102" s="5"/>
      <c r="AD102" s="5"/>
      <c r="AE102" s="5"/>
    </row>
    <row r="103" spans="1:31" x14ac:dyDescent="0.25">
      <c r="A103" s="2">
        <f>Cautious!A103</f>
        <v>45992</v>
      </c>
      <c r="B103" s="3">
        <f>Growth!B103</f>
        <v>304</v>
      </c>
      <c r="C103" s="3">
        <f>Growth!C103</f>
        <v>15.51007355030864</v>
      </c>
      <c r="D103" s="3">
        <f>Growth!D103</f>
        <v>228.9</v>
      </c>
      <c r="E103" s="3">
        <f>Growth!E103</f>
        <v>178.13811610039764</v>
      </c>
      <c r="F103" s="3">
        <f>Growth!F103</f>
        <v>251.8</v>
      </c>
      <c r="G103" s="3">
        <f>Growth!G103</f>
        <v>2163.9</v>
      </c>
      <c r="H103"/>
      <c r="I103" s="5">
        <f t="shared" si="60"/>
        <v>-6.5746219592369701E-4</v>
      </c>
      <c r="J103" s="5">
        <f t="shared" si="61"/>
        <v>-3.307690636870802E-3</v>
      </c>
      <c r="K103" s="5">
        <f t="shared" si="62"/>
        <v>-2.6143790849672954E-3</v>
      </c>
      <c r="L103" s="5">
        <f t="shared" si="63"/>
        <v>-1.0000000000000419E-3</v>
      </c>
      <c r="M103" s="5">
        <f t="shared" si="64"/>
        <v>-5.5292259083727386E-3</v>
      </c>
      <c r="N103" s="5">
        <f t="shared" si="65"/>
        <v>-9.2032967032966619E-3</v>
      </c>
      <c r="O103" s="8"/>
      <c r="P103" s="2"/>
      <c r="Q103" s="5"/>
      <c r="R103" s="5"/>
      <c r="S103" s="5"/>
      <c r="T103" s="5"/>
      <c r="U103" s="5"/>
      <c r="V103" s="5"/>
      <c r="W103" s="5"/>
      <c r="X103" s="2"/>
      <c r="Y103" s="5"/>
      <c r="Z103" s="5"/>
      <c r="AA103" s="5"/>
      <c r="AB103" s="5"/>
      <c r="AC103" s="5"/>
      <c r="AD103" s="5"/>
      <c r="AE103" s="5"/>
    </row>
    <row r="104" spans="1:31" x14ac:dyDescent="0.25">
      <c r="A104" s="2">
        <f>Cautious!A104</f>
        <v>46023</v>
      </c>
      <c r="B104" s="3">
        <f>Growth!B104</f>
        <v>303.2</v>
      </c>
      <c r="C104" s="3">
        <f>Growth!C104</f>
        <v>15.509010634083973</v>
      </c>
      <c r="D104" s="3">
        <f>Growth!D104</f>
        <v>229.4</v>
      </c>
      <c r="E104" s="3">
        <f>Growth!E104</f>
        <v>178.9219238112394</v>
      </c>
      <c r="F104" s="3">
        <f>Growth!F104</f>
        <v>249.1</v>
      </c>
      <c r="G104" s="3">
        <f>Growth!G104</f>
        <v>2154.1999999999998</v>
      </c>
      <c r="H104"/>
      <c r="I104" s="5">
        <f t="shared" si="60"/>
        <v>-2.6315789473684583E-3</v>
      </c>
      <c r="J104" s="5">
        <f t="shared" si="61"/>
        <v>-6.8530701754523262E-5</v>
      </c>
      <c r="K104" s="5">
        <f t="shared" si="62"/>
        <v>2.1843599825251202E-3</v>
      </c>
      <c r="L104" s="5">
        <f t="shared" si="63"/>
        <v>4.4000000000000384E-3</v>
      </c>
      <c r="M104" s="5">
        <f t="shared" si="64"/>
        <v>-1.0722795869737954E-2</v>
      </c>
      <c r="N104" s="5">
        <f t="shared" si="65"/>
        <v>-4.4826470724156717E-3</v>
      </c>
      <c r="O104" s="8"/>
      <c r="P104" s="2"/>
      <c r="Q104" s="5"/>
      <c r="R104" s="5"/>
      <c r="S104" s="5"/>
      <c r="T104" s="5"/>
      <c r="U104" s="5"/>
      <c r="V104" s="5"/>
      <c r="W104" s="5"/>
      <c r="X104" s="2"/>
      <c r="Y104" s="5"/>
      <c r="Z104" s="5"/>
      <c r="AA104" s="5"/>
      <c r="AB104" s="5"/>
      <c r="AC104" s="5"/>
      <c r="AD104" s="5"/>
      <c r="AE104" s="5"/>
    </row>
    <row r="105" spans="1:31" x14ac:dyDescent="0.25">
      <c r="A105" s="2"/>
      <c r="B105" s="3"/>
      <c r="G105"/>
      <c r="H105"/>
      <c r="I105"/>
      <c r="J105"/>
      <c r="K105"/>
      <c r="L105"/>
      <c r="M105"/>
      <c r="N105"/>
      <c r="O105" s="8"/>
      <c r="P105" s="2"/>
      <c r="Q105" s="5"/>
      <c r="R105" s="5"/>
      <c r="S105" s="5"/>
      <c r="T105" s="5"/>
      <c r="U105" s="5"/>
      <c r="V105" s="5"/>
      <c r="W105" s="5"/>
      <c r="X105" s="2"/>
      <c r="Y105" s="5"/>
      <c r="Z105" s="5"/>
      <c r="AA105" s="5"/>
      <c r="AB105" s="5"/>
      <c r="AC105" s="5"/>
      <c r="AD105" s="5"/>
      <c r="AE105" s="5"/>
    </row>
    <row r="106" spans="1:31" x14ac:dyDescent="0.25">
      <c r="A106" s="2"/>
      <c r="B106" s="3"/>
      <c r="G106"/>
      <c r="H106"/>
      <c r="I106"/>
      <c r="J106"/>
      <c r="K106"/>
      <c r="L106"/>
      <c r="M106"/>
      <c r="N106"/>
      <c r="O106" s="8"/>
      <c r="P106" s="2"/>
      <c r="Q106" s="5"/>
      <c r="R106" s="5"/>
      <c r="S106" s="5"/>
      <c r="T106" s="5"/>
      <c r="U106" s="5"/>
      <c r="V106" s="5"/>
      <c r="W106" s="5"/>
      <c r="X106" s="2"/>
      <c r="Y106" s="5"/>
      <c r="Z106" s="5"/>
      <c r="AA106" s="5"/>
      <c r="AB106" s="5"/>
      <c r="AC106" s="5"/>
      <c r="AD106" s="5"/>
      <c r="AE106" s="5"/>
    </row>
    <row r="107" spans="1:31" x14ac:dyDescent="0.25">
      <c r="A107" s="2"/>
      <c r="B107" s="3"/>
      <c r="G107"/>
      <c r="H107"/>
      <c r="I107"/>
      <c r="J107"/>
      <c r="K107"/>
      <c r="L107"/>
      <c r="M107"/>
      <c r="N107"/>
      <c r="O107" s="8"/>
      <c r="P107" s="2"/>
      <c r="Q107" s="5"/>
      <c r="R107" s="5"/>
      <c r="S107" s="5"/>
      <c r="T107" s="5"/>
      <c r="U107" s="5"/>
      <c r="V107" s="5"/>
      <c r="W107" s="5"/>
      <c r="X107" s="2"/>
      <c r="Y107" s="5"/>
      <c r="Z107" s="5"/>
      <c r="AA107" s="5"/>
      <c r="AB107" s="5"/>
      <c r="AC107" s="5"/>
      <c r="AD107" s="5"/>
      <c r="AE107" s="5"/>
    </row>
    <row r="108" spans="1:31" x14ac:dyDescent="0.25">
      <c r="A108" s="2"/>
      <c r="B108" s="3"/>
      <c r="G108"/>
      <c r="H108"/>
      <c r="I108"/>
      <c r="J108"/>
      <c r="K108"/>
      <c r="L108"/>
      <c r="M108"/>
      <c r="N108"/>
      <c r="O108" s="8"/>
      <c r="P108" s="2"/>
      <c r="Q108" s="5"/>
      <c r="R108" s="5"/>
      <c r="S108" s="5"/>
      <c r="T108" s="5"/>
      <c r="U108" s="5"/>
      <c r="V108" s="5"/>
      <c r="W108" s="5"/>
      <c r="X108" s="2"/>
      <c r="Y108" s="5"/>
      <c r="Z108" s="5"/>
      <c r="AA108" s="5"/>
      <c r="AB108" s="5"/>
      <c r="AC108" s="5"/>
      <c r="AD108" s="5"/>
      <c r="AE108" s="5"/>
    </row>
    <row r="109" spans="1:31" x14ac:dyDescent="0.25">
      <c r="A109" s="2"/>
      <c r="B109" s="3"/>
      <c r="G109"/>
      <c r="H109"/>
      <c r="I109"/>
      <c r="J109"/>
      <c r="K109"/>
      <c r="L109"/>
      <c r="M109"/>
      <c r="N109"/>
      <c r="O109" s="8"/>
      <c r="P109" s="2"/>
      <c r="Q109" s="5"/>
      <c r="R109" s="5"/>
      <c r="S109" s="5"/>
      <c r="T109" s="5"/>
      <c r="U109" s="5"/>
      <c r="V109" s="5"/>
      <c r="W109" s="5"/>
      <c r="X109" s="2"/>
      <c r="Y109" s="5"/>
      <c r="Z109" s="5"/>
      <c r="AA109" s="5"/>
      <c r="AB109" s="5"/>
      <c r="AC109" s="5"/>
      <c r="AD109" s="5"/>
      <c r="AE109" s="5"/>
    </row>
    <row r="110" spans="1:31" x14ac:dyDescent="0.25">
      <c r="A110" s="2"/>
      <c r="B110" s="3"/>
      <c r="G110"/>
      <c r="H110"/>
      <c r="I110"/>
      <c r="J110"/>
      <c r="K110"/>
      <c r="L110"/>
      <c r="M110"/>
      <c r="N110"/>
      <c r="O110" s="8"/>
      <c r="P110" s="2"/>
      <c r="Q110" s="5"/>
      <c r="R110" s="5"/>
      <c r="S110" s="5"/>
      <c r="T110" s="5"/>
      <c r="U110" s="5"/>
      <c r="V110" s="5"/>
      <c r="W110" s="5"/>
      <c r="X110" s="2"/>
      <c r="Y110" s="5"/>
      <c r="Z110" s="5"/>
      <c r="AA110" s="5"/>
      <c r="AB110" s="5"/>
      <c r="AC110" s="5"/>
      <c r="AD110" s="5"/>
      <c r="AE110" s="5"/>
    </row>
    <row r="111" spans="1:31" x14ac:dyDescent="0.25">
      <c r="A111" s="2"/>
      <c r="B111" s="3"/>
      <c r="G111"/>
      <c r="H111"/>
      <c r="I111"/>
      <c r="J111"/>
      <c r="K111"/>
      <c r="L111"/>
      <c r="M111"/>
      <c r="N111"/>
      <c r="O111" s="8"/>
      <c r="P111" s="2"/>
      <c r="Q111" s="5"/>
      <c r="R111" s="5"/>
      <c r="S111" s="5"/>
      <c r="T111" s="5"/>
      <c r="U111" s="5"/>
      <c r="V111" s="5"/>
      <c r="W111" s="5"/>
      <c r="X111" s="2"/>
      <c r="Y111" s="5"/>
      <c r="Z111" s="5"/>
      <c r="AA111" s="5"/>
      <c r="AB111" s="5"/>
      <c r="AC111" s="5"/>
      <c r="AD111" s="5"/>
      <c r="AE111" s="5"/>
    </row>
    <row r="112" spans="1:31" x14ac:dyDescent="0.25">
      <c r="A112" s="2"/>
      <c r="B112" s="3"/>
      <c r="G112"/>
      <c r="H112"/>
      <c r="I112"/>
      <c r="J112"/>
      <c r="K112"/>
      <c r="L112"/>
      <c r="M112"/>
      <c r="N112"/>
      <c r="O112" s="8"/>
      <c r="P112" s="2"/>
      <c r="Q112" s="5"/>
      <c r="R112" s="5"/>
      <c r="S112" s="5"/>
      <c r="T112" s="5"/>
      <c r="U112" s="5"/>
      <c r="V112" s="5"/>
      <c r="W112" s="5"/>
      <c r="X112" s="2"/>
      <c r="Y112" s="5"/>
      <c r="Z112" s="5"/>
      <c r="AA112" s="5"/>
      <c r="AB112" s="5"/>
      <c r="AC112" s="5"/>
      <c r="AD112" s="5"/>
      <c r="AE112" s="5"/>
    </row>
    <row r="113" spans="1:31" x14ac:dyDescent="0.25">
      <c r="A113" s="2"/>
      <c r="B113" s="3"/>
      <c r="G113"/>
      <c r="H113"/>
      <c r="I113"/>
      <c r="J113"/>
      <c r="K113"/>
      <c r="L113"/>
      <c r="M113"/>
      <c r="N113"/>
      <c r="O113" s="8"/>
      <c r="P113" s="2"/>
      <c r="Q113" s="5"/>
      <c r="R113" s="5"/>
      <c r="S113" s="5"/>
      <c r="T113" s="5"/>
      <c r="U113" s="5"/>
      <c r="V113" s="5"/>
      <c r="W113" s="5"/>
      <c r="X113" s="2"/>
      <c r="Y113" s="5"/>
      <c r="Z113" s="5"/>
      <c r="AA113" s="5"/>
      <c r="AB113" s="5"/>
      <c r="AC113" s="5"/>
      <c r="AD113" s="5"/>
      <c r="AE113" s="5"/>
    </row>
    <row r="114" spans="1:31" x14ac:dyDescent="0.25">
      <c r="A114" s="2"/>
      <c r="B114" s="3"/>
      <c r="G114"/>
      <c r="H114"/>
      <c r="I114"/>
      <c r="J114"/>
      <c r="K114"/>
      <c r="L114"/>
      <c r="M114"/>
      <c r="N114"/>
      <c r="O114" s="8"/>
      <c r="P114" s="2"/>
      <c r="Q114" s="5"/>
      <c r="R114" s="5"/>
      <c r="S114" s="5"/>
      <c r="T114" s="5"/>
      <c r="U114" s="5"/>
      <c r="V114" s="5"/>
      <c r="W114" s="5"/>
      <c r="X114" s="2"/>
      <c r="Y114" s="5"/>
      <c r="Z114" s="5"/>
      <c r="AA114" s="5"/>
      <c r="AB114" s="5"/>
      <c r="AC114" s="5"/>
      <c r="AD114" s="5"/>
      <c r="AE114" s="5"/>
    </row>
    <row r="115" spans="1:31" x14ac:dyDescent="0.25">
      <c r="A115" s="2"/>
      <c r="B115" s="3"/>
      <c r="G115"/>
      <c r="H115"/>
      <c r="I115"/>
      <c r="J115"/>
      <c r="K115"/>
      <c r="L115"/>
      <c r="M115"/>
      <c r="N115"/>
      <c r="O115" s="8"/>
      <c r="P115" s="2"/>
      <c r="Q115" s="5"/>
      <c r="R115" s="5"/>
      <c r="S115" s="5"/>
      <c r="T115" s="5"/>
      <c r="U115" s="5"/>
      <c r="V115" s="5"/>
      <c r="W115" s="5"/>
      <c r="X115" s="2"/>
      <c r="Y115" s="5"/>
      <c r="Z115" s="5"/>
      <c r="AA115" s="5"/>
      <c r="AB115" s="5"/>
      <c r="AC115" s="5"/>
      <c r="AD115" s="5"/>
      <c r="AE115" s="5"/>
    </row>
    <row r="116" spans="1:31" x14ac:dyDescent="0.25">
      <c r="A116" s="2"/>
      <c r="B116" s="3"/>
      <c r="G116"/>
      <c r="H116"/>
      <c r="I116"/>
      <c r="J116"/>
      <c r="K116"/>
      <c r="L116"/>
      <c r="M116"/>
      <c r="N116"/>
      <c r="O116" s="8"/>
      <c r="P116" s="2"/>
      <c r="Q116" s="5"/>
      <c r="R116" s="5"/>
      <c r="S116" s="5"/>
      <c r="T116" s="5"/>
      <c r="U116" s="5"/>
      <c r="V116" s="5"/>
      <c r="W116" s="5"/>
      <c r="X116" s="2"/>
      <c r="Y116" s="5"/>
      <c r="Z116" s="5"/>
      <c r="AA116" s="5"/>
      <c r="AB116" s="5"/>
      <c r="AC116" s="5"/>
      <c r="AD116" s="5"/>
      <c r="AE116" s="5"/>
    </row>
    <row r="117" spans="1:31" x14ac:dyDescent="0.25">
      <c r="A117" s="2"/>
      <c r="B117" s="3"/>
      <c r="G117"/>
      <c r="H117"/>
      <c r="I117"/>
      <c r="J117"/>
      <c r="K117"/>
      <c r="L117"/>
      <c r="M117"/>
      <c r="N117"/>
      <c r="O117" s="8"/>
      <c r="P117" s="2"/>
      <c r="Q117" s="5"/>
      <c r="R117" s="5"/>
      <c r="S117" s="5"/>
      <c r="T117" s="5"/>
      <c r="U117" s="5"/>
      <c r="V117" s="5"/>
      <c r="W117" s="5"/>
      <c r="X117" s="2"/>
      <c r="Y117" s="5"/>
      <c r="Z117" s="5"/>
      <c r="AA117" s="5"/>
      <c r="AB117" s="5"/>
      <c r="AC117" s="5"/>
      <c r="AD117" s="5"/>
      <c r="AE117" s="5"/>
    </row>
    <row r="118" spans="1:31" x14ac:dyDescent="0.25">
      <c r="A118" s="2"/>
      <c r="B118" s="3"/>
      <c r="G118"/>
      <c r="H118"/>
      <c r="I118"/>
      <c r="J118"/>
      <c r="K118"/>
      <c r="L118"/>
      <c r="M118"/>
      <c r="N118"/>
      <c r="O118" s="8"/>
      <c r="P118" s="2"/>
      <c r="Q118" s="5"/>
      <c r="R118" s="5"/>
      <c r="S118" s="5"/>
      <c r="T118" s="5"/>
      <c r="U118" s="5"/>
      <c r="V118" s="5"/>
      <c r="W118" s="5"/>
      <c r="X118" s="2"/>
      <c r="Y118" s="5"/>
      <c r="Z118" s="5"/>
      <c r="AA118" s="5"/>
      <c r="AB118" s="5"/>
      <c r="AC118" s="5"/>
      <c r="AD118" s="5"/>
      <c r="AE118" s="5"/>
    </row>
    <row r="119" spans="1:31" x14ac:dyDescent="0.25">
      <c r="A119" s="2"/>
      <c r="B119" s="3"/>
      <c r="G119"/>
      <c r="H119"/>
      <c r="I119"/>
      <c r="J119"/>
      <c r="K119"/>
      <c r="L119"/>
      <c r="M119"/>
      <c r="N119"/>
      <c r="O119" s="8"/>
      <c r="P119" s="2"/>
      <c r="Q119" s="5"/>
      <c r="R119" s="5"/>
      <c r="S119" s="5"/>
      <c r="T119" s="5"/>
      <c r="U119" s="5"/>
      <c r="V119" s="5"/>
      <c r="W119" s="5"/>
      <c r="X119" s="2"/>
      <c r="Y119" s="5"/>
      <c r="Z119" s="5"/>
      <c r="AA119" s="5"/>
      <c r="AB119" s="5"/>
      <c r="AC119" s="5"/>
      <c r="AD119" s="5"/>
      <c r="AE119" s="5"/>
    </row>
    <row r="120" spans="1:31" x14ac:dyDescent="0.25">
      <c r="A120" s="2"/>
      <c r="B120" s="3"/>
      <c r="G120"/>
      <c r="H120"/>
      <c r="I120"/>
      <c r="J120"/>
      <c r="K120"/>
      <c r="L120"/>
      <c r="M120"/>
      <c r="N120"/>
      <c r="O120" s="8"/>
      <c r="P120" s="2"/>
      <c r="Q120" s="5"/>
      <c r="R120" s="5"/>
      <c r="S120" s="5"/>
      <c r="T120" s="5"/>
      <c r="U120" s="5"/>
      <c r="V120" s="5"/>
      <c r="W120" s="5"/>
      <c r="X120" s="2"/>
      <c r="Y120" s="5"/>
      <c r="Z120" s="5"/>
      <c r="AA120" s="5"/>
      <c r="AB120" s="5"/>
      <c r="AC120" s="5"/>
      <c r="AD120" s="5"/>
      <c r="AE120" s="5"/>
    </row>
    <row r="121" spans="1:31" x14ac:dyDescent="0.25">
      <c r="A121" s="2"/>
      <c r="B121" s="3"/>
      <c r="G121"/>
      <c r="H121"/>
      <c r="I121"/>
      <c r="J121"/>
      <c r="K121"/>
      <c r="L121"/>
      <c r="M121"/>
      <c r="N121"/>
      <c r="P121" s="2"/>
      <c r="Q121" s="5"/>
      <c r="R121" s="5"/>
      <c r="S121" s="5"/>
      <c r="T121" s="5"/>
      <c r="U121" s="5"/>
      <c r="V121" s="5"/>
      <c r="X121" s="2"/>
      <c r="Y121" s="5"/>
      <c r="Z121" s="5"/>
      <c r="AA121" s="5"/>
      <c r="AB121" s="5"/>
      <c r="AC121" s="5"/>
      <c r="AD121" s="5"/>
    </row>
    <row r="122" spans="1:31" x14ac:dyDescent="0.25">
      <c r="A122" s="2"/>
      <c r="B122" s="3"/>
      <c r="G122"/>
      <c r="H122"/>
      <c r="I122"/>
      <c r="J122"/>
      <c r="K122"/>
      <c r="L122"/>
      <c r="M122"/>
      <c r="N122"/>
      <c r="P122" s="2"/>
      <c r="Q122" s="5"/>
      <c r="R122" s="5"/>
      <c r="S122" s="5"/>
      <c r="T122" s="5"/>
      <c r="U122" s="5"/>
      <c r="V122" s="5"/>
      <c r="X122" s="2"/>
      <c r="Y122" s="5"/>
      <c r="Z122" s="5"/>
      <c r="AA122" s="5"/>
      <c r="AB122" s="5"/>
      <c r="AC122" s="5"/>
      <c r="AD122" s="5"/>
    </row>
    <row r="123" spans="1:31" x14ac:dyDescent="0.25">
      <c r="A123" s="2"/>
      <c r="B123" s="3"/>
      <c r="G123"/>
      <c r="H123"/>
      <c r="I123"/>
      <c r="J123"/>
      <c r="K123"/>
      <c r="L123"/>
      <c r="M123"/>
      <c r="N123"/>
      <c r="P123" s="2"/>
      <c r="Q123" s="5"/>
      <c r="R123" s="5"/>
      <c r="S123" s="5"/>
      <c r="T123" s="5"/>
      <c r="U123" s="5"/>
      <c r="V123" s="5"/>
      <c r="X123" s="2"/>
      <c r="Y123" s="5"/>
      <c r="Z123" s="5"/>
      <c r="AA123" s="5"/>
      <c r="AB123" s="5"/>
      <c r="AC123" s="5"/>
      <c r="AD123" s="5"/>
    </row>
    <row r="124" spans="1:31" x14ac:dyDescent="0.25">
      <c r="A124" s="2"/>
      <c r="B124" s="3"/>
      <c r="G124"/>
      <c r="H124"/>
      <c r="I124"/>
      <c r="J124"/>
      <c r="K124"/>
      <c r="L124"/>
      <c r="M124"/>
      <c r="N124"/>
      <c r="P124" s="2"/>
      <c r="Q124" s="5"/>
      <c r="R124" s="5"/>
      <c r="S124" s="5"/>
      <c r="T124" s="5"/>
      <c r="U124" s="5"/>
      <c r="V124" s="5"/>
      <c r="X124" s="2"/>
      <c r="Y124" s="5"/>
      <c r="Z124" s="5"/>
      <c r="AA124" s="5"/>
      <c r="AB124" s="5"/>
      <c r="AC124" s="5"/>
      <c r="AD124" s="5"/>
    </row>
    <row r="125" spans="1:31" x14ac:dyDescent="0.25">
      <c r="A125" s="2"/>
      <c r="B125" s="3"/>
      <c r="G125"/>
      <c r="H125"/>
      <c r="I125"/>
      <c r="J125"/>
      <c r="K125"/>
      <c r="L125"/>
      <c r="M125"/>
      <c r="N125"/>
      <c r="P125" s="2"/>
      <c r="Q125" s="5"/>
      <c r="R125" s="5"/>
      <c r="S125" s="5"/>
      <c r="T125" s="5"/>
      <c r="U125" s="5"/>
      <c r="V125" s="5"/>
      <c r="X125" s="2"/>
      <c r="Y125" s="5"/>
      <c r="Z125" s="5"/>
      <c r="AA125" s="5"/>
      <c r="AB125" s="5"/>
      <c r="AC125" s="5"/>
      <c r="AD125" s="5"/>
    </row>
    <row r="126" spans="1:31" x14ac:dyDescent="0.25">
      <c r="A126" s="2"/>
      <c r="B126" s="3"/>
      <c r="G126"/>
      <c r="H126"/>
      <c r="I126"/>
      <c r="J126"/>
      <c r="K126"/>
      <c r="L126"/>
      <c r="M126"/>
      <c r="N126"/>
      <c r="P126" s="2"/>
      <c r="Q126" s="5"/>
      <c r="R126" s="5"/>
      <c r="S126" s="5"/>
      <c r="T126" s="5"/>
      <c r="U126" s="5"/>
      <c r="V126" s="5"/>
      <c r="X126" s="26"/>
      <c r="Y126" s="5"/>
      <c r="Z126" s="5"/>
      <c r="AA126" s="5"/>
      <c r="AB126" s="5"/>
      <c r="AC126" s="5"/>
      <c r="AD126" s="5"/>
    </row>
    <row r="127" spans="1:31" x14ac:dyDescent="0.25">
      <c r="A127" s="2"/>
      <c r="B127" s="3"/>
      <c r="G127"/>
      <c r="H127"/>
      <c r="I127"/>
      <c r="J127"/>
      <c r="K127"/>
      <c r="L127"/>
      <c r="M127"/>
      <c r="N127"/>
      <c r="P127" s="2"/>
      <c r="Q127" s="5"/>
      <c r="R127" s="5"/>
      <c r="S127" s="5"/>
      <c r="T127" s="5"/>
      <c r="U127" s="5"/>
      <c r="V127" s="5"/>
      <c r="X127" s="27"/>
      <c r="Y127" s="5"/>
      <c r="Z127" s="5"/>
      <c r="AA127" s="5"/>
      <c r="AB127" s="5"/>
      <c r="AC127" s="5"/>
      <c r="AD127" s="5"/>
    </row>
    <row r="128" spans="1:31" x14ac:dyDescent="0.25">
      <c r="A128" s="2"/>
      <c r="B128" s="3"/>
      <c r="G128"/>
      <c r="H128"/>
      <c r="I128"/>
      <c r="J128"/>
      <c r="K128"/>
      <c r="L128"/>
      <c r="M128"/>
      <c r="N128"/>
      <c r="P128" s="2"/>
      <c r="Q128" s="5"/>
      <c r="R128" s="5"/>
      <c r="S128" s="5"/>
      <c r="T128" s="5"/>
      <c r="U128" s="5"/>
      <c r="V128" s="5"/>
      <c r="X128" s="26"/>
      <c r="Y128" s="5"/>
      <c r="Z128" s="5"/>
      <c r="AA128" s="5"/>
      <c r="AB128" s="5"/>
      <c r="AC128" s="5"/>
      <c r="AD128" s="5"/>
    </row>
    <row r="135" spans="16:22" x14ac:dyDescent="0.25">
      <c r="P135" t="s">
        <v>2</v>
      </c>
      <c r="Q135" s="6">
        <f t="shared" ref="Q135:V135" si="66">STDEV(Q68:Q128)</f>
        <v>6.9163256575319798E-2</v>
      </c>
      <c r="R135" s="6">
        <f t="shared" si="66"/>
        <v>5.9720054905851638E-2</v>
      </c>
      <c r="S135" s="6">
        <f t="shared" si="66"/>
        <v>5.0799233979642693E-2</v>
      </c>
      <c r="T135" s="6">
        <f t="shared" si="66"/>
        <v>4.7820386637330792E-2</v>
      </c>
      <c r="U135" s="6">
        <f t="shared" si="66"/>
        <v>6.9975547640293914E-2</v>
      </c>
      <c r="V135" s="6">
        <f t="shared" si="66"/>
        <v>8.7808480803329966E-2</v>
      </c>
    </row>
    <row r="136" spans="16:22" x14ac:dyDescent="0.25">
      <c r="Q136" s="7">
        <f t="shared" ref="Q136:V136" si="67">SQRT(12)</f>
        <v>3.4641016151377544</v>
      </c>
      <c r="R136" s="7">
        <f t="shared" si="67"/>
        <v>3.4641016151377544</v>
      </c>
      <c r="S136" s="7">
        <f t="shared" si="67"/>
        <v>3.4641016151377544</v>
      </c>
      <c r="T136" s="7">
        <f t="shared" si="67"/>
        <v>3.4641016151377544</v>
      </c>
      <c r="U136" s="7">
        <f t="shared" si="67"/>
        <v>3.4641016151377544</v>
      </c>
      <c r="V136" s="7">
        <f t="shared" si="67"/>
        <v>3.4641016151377544</v>
      </c>
    </row>
    <row r="137" spans="16:22" x14ac:dyDescent="0.25">
      <c r="Q137" s="5">
        <f t="shared" ref="Q137:V137" si="68">Q135*Q136</f>
        <v>0.23958854881075223</v>
      </c>
      <c r="R137" s="5">
        <f t="shared" si="68"/>
        <v>0.20687633865547603</v>
      </c>
      <c r="S137" s="5">
        <f t="shared" si="68"/>
        <v>0.17597370847664096</v>
      </c>
      <c r="T137" s="5">
        <f t="shared" si="68"/>
        <v>0.16565467858688948</v>
      </c>
      <c r="U137" s="5">
        <f t="shared" si="68"/>
        <v>0.24240240760089102</v>
      </c>
      <c r="V137" s="5">
        <f t="shared" si="68"/>
        <v>0.30417750017360784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9509-7CCC-4757-A8AC-51C0642B6D7A}">
  <dimension ref="A1:BH123"/>
  <sheetViews>
    <sheetView zoomScale="40" zoomScaleNormal="40" workbookViewId="0">
      <selection activeCell="G2" sqref="G2:G104"/>
    </sheetView>
  </sheetViews>
  <sheetFormatPr defaultRowHeight="15" x14ac:dyDescent="0.25"/>
  <cols>
    <col min="1" max="1" width="15.28515625" customWidth="1"/>
    <col min="2" max="2" width="14.42578125" customWidth="1"/>
    <col min="3" max="3" width="12.7109375" customWidth="1"/>
    <col min="4" max="4" width="10.140625" bestFit="1" customWidth="1"/>
    <col min="5" max="5" width="10.85546875" bestFit="1" customWidth="1"/>
    <col min="6" max="6" width="10.7109375" bestFit="1" customWidth="1"/>
    <col min="7" max="7" width="13" style="14" bestFit="1" customWidth="1"/>
    <col min="9" max="9" width="22" customWidth="1"/>
    <col min="10" max="10" width="8.7109375" customWidth="1"/>
    <col min="11" max="11" width="12.28515625" customWidth="1"/>
    <col min="12" max="12" width="13.7109375" customWidth="1"/>
    <col min="13" max="13" width="9.28515625" customWidth="1"/>
    <col min="14" max="14" width="10.28515625" customWidth="1"/>
    <col min="15" max="15" width="15.28515625" customWidth="1"/>
    <col min="17" max="17" width="14.28515625" customWidth="1"/>
    <col min="23" max="23" width="12" customWidth="1"/>
    <col min="25" max="25" width="31.42578125" customWidth="1"/>
    <col min="53" max="53" width="18.42578125" style="13" customWidth="1"/>
  </cols>
  <sheetData>
    <row r="1" spans="1:60" ht="70.900000000000006" customHeight="1" x14ac:dyDescent="0.25">
      <c r="B1" s="23" t="s">
        <v>26</v>
      </c>
      <c r="C1" s="23" t="str">
        <f>'Master Data '!Z1</f>
        <v xml:space="preserve">Aviva High Yield Equity Fund </v>
      </c>
      <c r="D1" s="25" t="s">
        <v>25</v>
      </c>
      <c r="E1" s="23" t="s">
        <v>27</v>
      </c>
      <c r="F1" s="23" t="s">
        <v>14</v>
      </c>
      <c r="G1" s="15" t="s">
        <v>28</v>
      </c>
      <c r="H1" s="1"/>
      <c r="J1" s="1" t="str">
        <f t="shared" ref="J1:O1" si="0">B1</f>
        <v>Zurich Life International Equity G</v>
      </c>
      <c r="K1" s="1" t="str">
        <f t="shared" si="0"/>
        <v xml:space="preserve">Aviva High Yield Equity Fund </v>
      </c>
      <c r="L1" s="1" t="str">
        <f t="shared" si="0"/>
        <v>Irish Life IL/Setanta  Global Equity</v>
      </c>
      <c r="M1" s="1" t="str">
        <f t="shared" si="0"/>
        <v>New Ireland iFunds Equities Gross</v>
      </c>
      <c r="N1" s="1" t="str">
        <f t="shared" si="0"/>
        <v>New Ireland Goodbody Dividend Income 6 Gross</v>
      </c>
      <c r="O1" s="1" t="str">
        <f t="shared" si="0"/>
        <v>New Ireland PRIME Equities Gross</v>
      </c>
      <c r="P1" s="1"/>
      <c r="R1" s="1" t="str">
        <f t="shared" ref="R1:W1" si="1">J1</f>
        <v>Zurich Life International Equity G</v>
      </c>
      <c r="S1" s="1" t="str">
        <f t="shared" si="1"/>
        <v xml:space="preserve">Aviva High Yield Equity Fund </v>
      </c>
      <c r="T1" s="1" t="str">
        <f t="shared" si="1"/>
        <v>Irish Life IL/Setanta  Global Equity</v>
      </c>
      <c r="U1" s="1" t="str">
        <f t="shared" si="1"/>
        <v>New Ireland iFunds Equities Gross</v>
      </c>
      <c r="V1" s="1" t="str">
        <f t="shared" si="1"/>
        <v>New Ireland Goodbody Dividend Income 6 Gross</v>
      </c>
      <c r="W1" s="1" t="str">
        <f t="shared" si="1"/>
        <v>New Ireland PRIME Equities Gross</v>
      </c>
      <c r="X1" s="1"/>
      <c r="Z1" s="1" t="str">
        <f t="shared" ref="Z1:AE1" si="2">R1</f>
        <v>Zurich Life International Equity G</v>
      </c>
      <c r="AA1" s="1" t="str">
        <f t="shared" si="2"/>
        <v xml:space="preserve">Aviva High Yield Equity Fund </v>
      </c>
      <c r="AB1" s="1" t="str">
        <f t="shared" si="2"/>
        <v>Irish Life IL/Setanta  Global Equity</v>
      </c>
      <c r="AC1" s="1" t="str">
        <f t="shared" si="2"/>
        <v>New Ireland iFunds Equities Gross</v>
      </c>
      <c r="AD1" s="1" t="str">
        <f t="shared" si="2"/>
        <v>New Ireland Goodbody Dividend Income 6 Gross</v>
      </c>
      <c r="AE1" s="1" t="str">
        <f t="shared" si="2"/>
        <v>New Ireland PRIME Equities Gross</v>
      </c>
      <c r="AF1" s="1"/>
      <c r="AG1" s="1"/>
      <c r="AH1" s="1"/>
      <c r="AI1" s="1"/>
      <c r="AJ1" s="1"/>
      <c r="BB1" s="1" t="str">
        <f>Z1</f>
        <v>Zurich Life International Equity G</v>
      </c>
      <c r="BC1" s="1" t="str">
        <f t="shared" ref="BC1:BH1" si="3">AA1</f>
        <v xml:space="preserve">Aviva High Yield Equity Fund </v>
      </c>
      <c r="BD1" s="1" t="str">
        <f t="shared" si="3"/>
        <v>Irish Life IL/Setanta  Global Equity</v>
      </c>
      <c r="BE1" s="1" t="str">
        <f t="shared" si="3"/>
        <v>New Ireland iFunds Equities Gross</v>
      </c>
      <c r="BF1" s="1" t="str">
        <f t="shared" si="3"/>
        <v>New Ireland Goodbody Dividend Income 6 Gross</v>
      </c>
      <c r="BG1" s="1" t="str">
        <f t="shared" si="3"/>
        <v>New Ireland PRIME Equities Gross</v>
      </c>
      <c r="BH1" s="1">
        <f t="shared" si="3"/>
        <v>0</v>
      </c>
    </row>
    <row r="2" spans="1:60" x14ac:dyDescent="0.25">
      <c r="A2" s="2">
        <v>42917</v>
      </c>
      <c r="B2" s="24">
        <v>768.8</v>
      </c>
      <c r="C2" s="24">
        <f>'Master Data '!Z2</f>
        <v>305.5</v>
      </c>
      <c r="D2" s="24">
        <v>158.69999999999999</v>
      </c>
      <c r="E2" s="19">
        <v>135.1</v>
      </c>
      <c r="F2" s="16">
        <v>111.2</v>
      </c>
      <c r="G2" s="19">
        <v>110.3</v>
      </c>
      <c r="H2" s="8"/>
      <c r="I2" s="2">
        <f t="shared" ref="I2:I65" si="4">A2</f>
        <v>42917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/>
      <c r="Q2" s="2">
        <f>I2</f>
        <v>42917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/>
      <c r="Y2" s="13">
        <f>Growth!$Y$2</f>
        <v>2025</v>
      </c>
      <c r="Z2" s="5">
        <f>(B104-B92)/B92</f>
        <v>6.3635362765606149E-2</v>
      </c>
      <c r="AA2" s="5">
        <f t="shared" ref="AA2:AE2" si="5">(C104-C92)/C92</f>
        <v>3.6002086607178407E-2</v>
      </c>
      <c r="AB2" s="5">
        <f t="shared" si="5"/>
        <v>8.7725381414701847E-2</v>
      </c>
      <c r="AC2" s="5">
        <f t="shared" si="5"/>
        <v>8.4501977705861195E-2</v>
      </c>
      <c r="AD2" s="5">
        <f t="shared" si="5"/>
        <v>-1.6032064128256741E-3</v>
      </c>
      <c r="AE2" s="5">
        <f t="shared" si="5"/>
        <v>7.5167785234899379E-2</v>
      </c>
      <c r="BA2" s="13">
        <v>2018</v>
      </c>
      <c r="BB2" s="5">
        <f t="shared" ref="BB2:BG2" si="6">(B20-B8)/B8</f>
        <v>-5.5247938968869308E-2</v>
      </c>
      <c r="BC2" s="5">
        <f t="shared" si="6"/>
        <v>-5.0842266462480926E-2</v>
      </c>
      <c r="BD2" s="5">
        <f t="shared" si="6"/>
        <v>-4.5645645645645612E-2</v>
      </c>
      <c r="BE2" s="5">
        <f t="shared" si="6"/>
        <v>-6.4561403508771847E-2</v>
      </c>
      <c r="BF2" s="5">
        <f t="shared" si="6"/>
        <v>-3.0716723549488126E-2</v>
      </c>
      <c r="BG2" s="5">
        <f t="shared" si="6"/>
        <v>-5.6798623063683377E-2</v>
      </c>
    </row>
    <row r="3" spans="1:60" x14ac:dyDescent="0.25">
      <c r="A3" s="2">
        <v>42948</v>
      </c>
      <c r="B3" s="22">
        <v>764.6</v>
      </c>
      <c r="C3" s="24">
        <f>'Master Data '!Z3</f>
        <v>303.2</v>
      </c>
      <c r="D3" s="22">
        <v>156.30000000000001</v>
      </c>
      <c r="E3" s="16">
        <v>134.30000000000001</v>
      </c>
      <c r="F3" s="19">
        <v>110.3</v>
      </c>
      <c r="G3" s="16">
        <v>109.6</v>
      </c>
      <c r="H3" s="8"/>
      <c r="I3" s="2">
        <f t="shared" si="4"/>
        <v>42948</v>
      </c>
      <c r="J3" s="5">
        <f t="shared" ref="J3:O18" si="7">(B3-B2)/B2</f>
        <v>-5.4630593132153123E-3</v>
      </c>
      <c r="K3" s="5">
        <f t="shared" si="7"/>
        <v>-7.5286415711947998E-3</v>
      </c>
      <c r="L3" s="5">
        <f t="shared" si="7"/>
        <v>-1.5122873345935586E-2</v>
      </c>
      <c r="M3" s="5">
        <f t="shared" si="7"/>
        <v>-5.9215396002959509E-3</v>
      </c>
      <c r="N3" s="5">
        <f t="shared" si="7"/>
        <v>-8.0935251798561654E-3</v>
      </c>
      <c r="O3" s="5">
        <f t="shared" si="7"/>
        <v>-6.3463281958295818E-3</v>
      </c>
      <c r="P3" s="5"/>
      <c r="Q3" s="2">
        <f t="shared" ref="Q3:Q66" si="8">I3</f>
        <v>42948</v>
      </c>
      <c r="R3" s="5">
        <f>(B3-$B$2)/$B$2</f>
        <v>-5.4630593132153123E-3</v>
      </c>
      <c r="S3" s="5">
        <f>(C3-$C$2)/$C$2</f>
        <v>-7.5286415711947998E-3</v>
      </c>
      <c r="T3" s="5">
        <f>(D3-$D$2)/$D$2</f>
        <v>-1.5122873345935586E-2</v>
      </c>
      <c r="U3" s="5">
        <f>(E3-$E$2)/$E$2</f>
        <v>-5.9215396002959509E-3</v>
      </c>
      <c r="V3" s="5">
        <f>(F3-$F$2)/$F$2</f>
        <v>-8.0935251798561654E-3</v>
      </c>
      <c r="W3" s="5">
        <f>(G3-$G$2)/$G$2</f>
        <v>-6.3463281958295818E-3</v>
      </c>
      <c r="X3" s="5"/>
      <c r="Y3" s="13">
        <v>2024</v>
      </c>
      <c r="Z3" s="5">
        <f t="shared" ref="Z3:AE3" si="9">(B80-B68)/B68</f>
        <v>0.22821576763485479</v>
      </c>
      <c r="AA3" s="5">
        <f t="shared" si="9"/>
        <v>0.20221412550594203</v>
      </c>
      <c r="AB3" s="5">
        <f t="shared" si="9"/>
        <v>0.11594202898550722</v>
      </c>
      <c r="AC3" s="5">
        <f t="shared" si="9"/>
        <v>0.1624936126724579</v>
      </c>
      <c r="AD3" s="5">
        <f t="shared" si="9"/>
        <v>0.16277807921866522</v>
      </c>
      <c r="AE3" s="5">
        <f t="shared" si="9"/>
        <v>0.15896136795440147</v>
      </c>
      <c r="BA3" s="13">
        <v>2019</v>
      </c>
      <c r="BB3" s="5">
        <f t="shared" ref="BB3:BG3" si="10">(B32-B20)/B20</f>
        <v>0.28913779630112008</v>
      </c>
      <c r="BC3" s="5">
        <f t="shared" si="10"/>
        <v>0.28067279767666992</v>
      </c>
      <c r="BD3" s="5">
        <f t="shared" si="10"/>
        <v>0.20830711139081179</v>
      </c>
      <c r="BE3" s="5">
        <f t="shared" si="10"/>
        <v>0.25806451612903208</v>
      </c>
      <c r="BF3" s="5">
        <f t="shared" si="10"/>
        <v>0.28433098591549305</v>
      </c>
      <c r="BG3" s="5">
        <f t="shared" si="10"/>
        <v>0.26459854014598544</v>
      </c>
    </row>
    <row r="4" spans="1:60" x14ac:dyDescent="0.25">
      <c r="A4" s="2">
        <v>42979</v>
      </c>
      <c r="B4" s="24">
        <v>760.6</v>
      </c>
      <c r="C4" s="24">
        <f>'Master Data '!Z4</f>
        <v>300</v>
      </c>
      <c r="D4" s="24">
        <v>154.80000000000001</v>
      </c>
      <c r="E4" s="19">
        <v>132.69999999999999</v>
      </c>
      <c r="F4" s="16">
        <v>110.5</v>
      </c>
      <c r="G4" s="19">
        <v>108.9</v>
      </c>
      <c r="H4" s="8"/>
      <c r="I4" s="2">
        <f t="shared" si="4"/>
        <v>42979</v>
      </c>
      <c r="J4" s="5">
        <f t="shared" si="7"/>
        <v>-5.2314935914203504E-3</v>
      </c>
      <c r="K4" s="5">
        <f t="shared" si="7"/>
        <v>-1.0554089709762496E-2</v>
      </c>
      <c r="L4" s="5">
        <f t="shared" si="7"/>
        <v>-9.5969289827255271E-3</v>
      </c>
      <c r="M4" s="5">
        <f t="shared" si="7"/>
        <v>-1.191362620997783E-2</v>
      </c>
      <c r="N4" s="5">
        <f t="shared" si="7"/>
        <v>1.8132366273798989E-3</v>
      </c>
      <c r="O4" s="5">
        <f t="shared" si="7"/>
        <v>-6.3868613138685099E-3</v>
      </c>
      <c r="P4" s="5"/>
      <c r="Q4" s="2">
        <f t="shared" si="8"/>
        <v>42979</v>
      </c>
      <c r="R4" s="5">
        <f t="shared" ref="R4:R67" si="11">(B4-$B$2)/$B$2</f>
        <v>-1.0665972944849028E-2</v>
      </c>
      <c r="S4" s="5">
        <f t="shared" ref="S4:S67" si="12">(C4-$C$2)/$C$2</f>
        <v>-1.8003273322422259E-2</v>
      </c>
      <c r="T4" s="5">
        <f t="shared" ref="T4:T67" si="13">(D4-$D$2)/$D$2</f>
        <v>-2.4574669187145418E-2</v>
      </c>
      <c r="U4" s="5">
        <f>(E4-$E$2)/$E$2</f>
        <v>-1.7764618800888275E-2</v>
      </c>
      <c r="V4" s="5">
        <f t="shared" ref="V4:V67" si="14">(F4-$F$2)/$F$2</f>
        <v>-6.2949640287770035E-3</v>
      </c>
      <c r="W4" s="5">
        <f t="shared" ref="W4:W67" si="15">(G4-$G$2)/$G$2</f>
        <v>-1.2692656391659035E-2</v>
      </c>
      <c r="X4" s="5"/>
      <c r="Y4" s="13" t="s">
        <v>3</v>
      </c>
      <c r="Z4" s="5">
        <f t="shared" ref="Z4:AE4" si="16">(B101-B65)/B65</f>
        <v>0.66761439360284325</v>
      </c>
      <c r="AA4" s="5">
        <f t="shared" si="16"/>
        <v>0.53549459820800072</v>
      </c>
      <c r="AB4" s="5">
        <f t="shared" si="16"/>
        <v>0.46216087577344123</v>
      </c>
      <c r="AC4" s="5">
        <f t="shared" si="16"/>
        <v>0.52155625657202942</v>
      </c>
      <c r="AD4" s="5">
        <f t="shared" si="16"/>
        <v>0.35233441910966345</v>
      </c>
      <c r="AE4" s="5">
        <f t="shared" si="16"/>
        <v>0.47859424920127797</v>
      </c>
      <c r="BA4" s="13">
        <v>2020</v>
      </c>
      <c r="BB4" s="5">
        <f t="shared" ref="BB4:BG4" si="17">(B44-B32)/B32</f>
        <v>0.15356637704586787</v>
      </c>
      <c r="BC4" s="5">
        <f t="shared" si="17"/>
        <v>1.7405743038521711E-2</v>
      </c>
      <c r="BD4" s="5">
        <f t="shared" si="17"/>
        <v>-4.3229166666666728E-2</v>
      </c>
      <c r="BE4" s="5">
        <f t="shared" si="17"/>
        <v>3.7567084078712058E-2</v>
      </c>
      <c r="BF4" s="5">
        <f t="shared" si="17"/>
        <v>6.4427690198766319E-2</v>
      </c>
      <c r="BG4" s="5">
        <f t="shared" si="17"/>
        <v>4.0404040404040366E-2</v>
      </c>
    </row>
    <row r="5" spans="1:60" x14ac:dyDescent="0.25">
      <c r="A5" s="2">
        <v>43009</v>
      </c>
      <c r="B5" s="22">
        <v>782.2</v>
      </c>
      <c r="C5" s="24">
        <f>'Master Data '!Z5</f>
        <v>310.8</v>
      </c>
      <c r="D5" s="22">
        <v>160.5</v>
      </c>
      <c r="E5" s="16">
        <v>136.1</v>
      </c>
      <c r="F5" s="19">
        <v>113.9</v>
      </c>
      <c r="G5" s="16">
        <v>111.8</v>
      </c>
      <c r="H5" s="8"/>
      <c r="I5" s="2">
        <f t="shared" si="4"/>
        <v>43009</v>
      </c>
      <c r="J5" s="5">
        <f t="shared" si="7"/>
        <v>2.8398632658427587E-2</v>
      </c>
      <c r="K5" s="5">
        <f t="shared" si="7"/>
        <v>3.6000000000000039E-2</v>
      </c>
      <c r="L5" s="5">
        <f t="shared" si="7"/>
        <v>3.6821705426356516E-2</v>
      </c>
      <c r="M5" s="5">
        <f t="shared" si="7"/>
        <v>2.5621703089676005E-2</v>
      </c>
      <c r="N5" s="5">
        <f t="shared" si="7"/>
        <v>3.076923076923082E-2</v>
      </c>
      <c r="O5" s="5">
        <f t="shared" si="7"/>
        <v>2.6629935720844732E-2</v>
      </c>
      <c r="P5" s="5"/>
      <c r="Q5" s="2">
        <f t="shared" si="8"/>
        <v>43009</v>
      </c>
      <c r="R5" s="5">
        <f t="shared" si="11"/>
        <v>1.7429760665973064E-2</v>
      </c>
      <c r="S5" s="5">
        <f t="shared" si="12"/>
        <v>1.7348608837970576E-2</v>
      </c>
      <c r="T5" s="5">
        <f t="shared" si="13"/>
        <v>1.1342155009451868E-2</v>
      </c>
      <c r="U5" s="5">
        <f t="shared" ref="U5:U68" si="18">(E5-$E$2)/$E$2</f>
        <v>7.4019245003700967E-3</v>
      </c>
      <c r="V5" s="5">
        <f t="shared" si="14"/>
        <v>2.4280575539568371E-2</v>
      </c>
      <c r="W5" s="5">
        <f t="shared" si="15"/>
        <v>1.3599274705349048E-2</v>
      </c>
      <c r="X5" s="5"/>
      <c r="Y5" s="13" t="s">
        <v>4</v>
      </c>
      <c r="Z5" s="5">
        <f t="shared" ref="Z5:AE5" si="19">(B101-B41)/B41</f>
        <v>0.79814140639969355</v>
      </c>
      <c r="AA5" s="5">
        <f t="shared" si="19"/>
        <v>1.0112123286620234</v>
      </c>
      <c r="AB5" s="5">
        <f t="shared" si="19"/>
        <v>0.85843920145190544</v>
      </c>
      <c r="AC5" s="5">
        <f t="shared" si="19"/>
        <v>0.8503836317135548</v>
      </c>
      <c r="AD5" s="5">
        <f t="shared" si="19"/>
        <v>0.68995929443690629</v>
      </c>
      <c r="AE5" s="5">
        <f t="shared" si="19"/>
        <v>0.75835866261398188</v>
      </c>
      <c r="BA5" s="13">
        <v>2021</v>
      </c>
      <c r="BB5" s="5">
        <f t="shared" ref="BB5:BG5" si="20">(B56-B44)/B44</f>
        <v>0.26134174111052733</v>
      </c>
      <c r="BC5" s="5">
        <f t="shared" si="20"/>
        <v>0.32150048849831048</v>
      </c>
      <c r="BD5" s="5">
        <f t="shared" si="20"/>
        <v>0.31301034295046271</v>
      </c>
      <c r="BE5" s="5">
        <f t="shared" si="20"/>
        <v>0.26034482758620697</v>
      </c>
      <c r="BF5" s="5">
        <f t="shared" si="20"/>
        <v>0.38377334191886664</v>
      </c>
      <c r="BG5" s="5">
        <f t="shared" si="20"/>
        <v>0.27531206657420265</v>
      </c>
    </row>
    <row r="6" spans="1:60" x14ac:dyDescent="0.25">
      <c r="A6" s="2">
        <v>43040</v>
      </c>
      <c r="B6" s="24">
        <v>809.5</v>
      </c>
      <c r="C6" s="24">
        <f>'Master Data '!Z6</f>
        <v>319.60000000000002</v>
      </c>
      <c r="D6" s="24">
        <v>166.1</v>
      </c>
      <c r="E6" s="19">
        <v>140.6</v>
      </c>
      <c r="F6" s="16">
        <v>117.6</v>
      </c>
      <c r="G6" s="19">
        <v>115.4</v>
      </c>
      <c r="H6" s="8"/>
      <c r="I6" s="2">
        <f t="shared" si="4"/>
        <v>43040</v>
      </c>
      <c r="J6" s="5">
        <f t="shared" si="7"/>
        <v>3.4901559703400607E-2</v>
      </c>
      <c r="K6" s="5">
        <f t="shared" si="7"/>
        <v>2.831402831402835E-2</v>
      </c>
      <c r="L6" s="5">
        <f t="shared" si="7"/>
        <v>3.4890965732087192E-2</v>
      </c>
      <c r="M6" s="5">
        <f t="shared" si="7"/>
        <v>3.3063923585598828E-2</v>
      </c>
      <c r="N6" s="5">
        <f t="shared" si="7"/>
        <v>3.2484635645302795E-2</v>
      </c>
      <c r="O6" s="5">
        <f t="shared" si="7"/>
        <v>3.220035778175321E-2</v>
      </c>
      <c r="P6" s="5"/>
      <c r="Q6" s="2">
        <f t="shared" si="8"/>
        <v>43040</v>
      </c>
      <c r="R6" s="5">
        <f t="shared" si="11"/>
        <v>5.2939646201873108E-2</v>
      </c>
      <c r="S6" s="5">
        <f t="shared" si="12"/>
        <v>4.6153846153846226E-2</v>
      </c>
      <c r="T6" s="5">
        <f t="shared" si="13"/>
        <v>4.6628859483301865E-2</v>
      </c>
      <c r="U6" s="5">
        <f t="shared" si="18"/>
        <v>4.0710584752035532E-2</v>
      </c>
      <c r="V6" s="5">
        <f t="shared" si="14"/>
        <v>5.7553956834532294E-2</v>
      </c>
      <c r="W6" s="5">
        <f t="shared" si="15"/>
        <v>4.6237533998186843E-2</v>
      </c>
      <c r="X6" s="5"/>
      <c r="Y6" s="13" t="s">
        <v>5</v>
      </c>
      <c r="Z6" s="5">
        <f t="shared" ref="Z6:AE6" si="21">(B101-B17)/B17</f>
        <v>1.1494502977553824</v>
      </c>
      <c r="AA6" s="5">
        <f t="shared" si="21"/>
        <v>1.1586165848020804</v>
      </c>
      <c r="AB6" s="5">
        <f t="shared" si="21"/>
        <v>0.72197309417040345</v>
      </c>
      <c r="AC6" s="5">
        <f t="shared" si="21"/>
        <v>0.9319092122830438</v>
      </c>
      <c r="AD6" s="5">
        <f t="shared" si="21"/>
        <v>0.99120703437250202</v>
      </c>
      <c r="AE6" s="5">
        <f t="shared" si="21"/>
        <v>0.86012861736334401</v>
      </c>
      <c r="BA6" s="13">
        <v>2022</v>
      </c>
      <c r="BB6" s="5">
        <f t="shared" ref="BB6:BG6" si="22">(B68-B56)/B56</f>
        <v>-0.1967782252464936</v>
      </c>
      <c r="BC6" s="5">
        <f t="shared" si="22"/>
        <v>-3.7962979100524971E-2</v>
      </c>
      <c r="BD6" s="5">
        <f t="shared" si="22"/>
        <v>-8.4577114427860603E-2</v>
      </c>
      <c r="BE6" s="5">
        <f t="shared" si="22"/>
        <v>-0.10761513907888746</v>
      </c>
      <c r="BF6" s="5">
        <f t="shared" si="22"/>
        <v>-0.14239181014425312</v>
      </c>
      <c r="BG6" s="5">
        <f t="shared" si="22"/>
        <v>-0.14138118542686243</v>
      </c>
    </row>
    <row r="7" spans="1:60" x14ac:dyDescent="0.25">
      <c r="A7" s="2">
        <v>43070</v>
      </c>
      <c r="B7" s="22">
        <v>806.7</v>
      </c>
      <c r="C7" s="24">
        <f>'Master Data '!Z7</f>
        <v>320.39999999999998</v>
      </c>
      <c r="D7" s="22">
        <v>164.9</v>
      </c>
      <c r="E7" s="16">
        <v>140.30000000000001</v>
      </c>
      <c r="F7" s="19">
        <v>117.2</v>
      </c>
      <c r="G7" s="16">
        <v>115.1</v>
      </c>
      <c r="H7" s="8"/>
      <c r="I7" s="2">
        <f t="shared" si="4"/>
        <v>43070</v>
      </c>
      <c r="J7" s="5">
        <f t="shared" si="7"/>
        <v>-3.4589252625076648E-3</v>
      </c>
      <c r="K7" s="5">
        <f t="shared" si="7"/>
        <v>2.503128911138781E-3</v>
      </c>
      <c r="L7" s="5">
        <f t="shared" si="7"/>
        <v>-7.2245635159541759E-3</v>
      </c>
      <c r="M7" s="5">
        <f t="shared" si="7"/>
        <v>-2.1337126600283283E-3</v>
      </c>
      <c r="N7" s="5">
        <f t="shared" si="7"/>
        <v>-3.4013605442176145E-3</v>
      </c>
      <c r="O7" s="5">
        <f t="shared" si="7"/>
        <v>-2.5996533795494916E-3</v>
      </c>
      <c r="P7" s="5"/>
      <c r="Q7" s="2">
        <f t="shared" si="8"/>
        <v>43070</v>
      </c>
      <c r="R7" s="5">
        <f t="shared" si="11"/>
        <v>4.929760665972957E-2</v>
      </c>
      <c r="S7" s="5">
        <f t="shared" si="12"/>
        <v>4.877250409165295E-2</v>
      </c>
      <c r="T7" s="5">
        <f t="shared" si="13"/>
        <v>3.9067422810334075E-2</v>
      </c>
      <c r="U7" s="5">
        <f t="shared" si="18"/>
        <v>3.8490007401924625E-2</v>
      </c>
      <c r="V7" s="5">
        <f t="shared" si="14"/>
        <v>5.3956834532374098E-2</v>
      </c>
      <c r="W7" s="5">
        <f t="shared" si="15"/>
        <v>4.3517679057116926E-2</v>
      </c>
      <c r="X7" s="5"/>
      <c r="Y7" s="13"/>
      <c r="Z7" s="5"/>
      <c r="AA7" s="5"/>
      <c r="AB7" s="5"/>
      <c r="AC7" s="5"/>
      <c r="AD7" s="5"/>
      <c r="AE7" s="5"/>
      <c r="BA7" s="13">
        <v>2023</v>
      </c>
      <c r="BB7" s="4">
        <f t="shared" ref="BB7:BG7" si="23">Z3</f>
        <v>0.22821576763485479</v>
      </c>
      <c r="BC7" s="4">
        <f t="shared" si="23"/>
        <v>0.20221412550594203</v>
      </c>
      <c r="BD7" s="4">
        <f t="shared" si="23"/>
        <v>0.11594202898550722</v>
      </c>
      <c r="BE7" s="4">
        <f t="shared" si="23"/>
        <v>0.1624936126724579</v>
      </c>
      <c r="BF7" s="4">
        <f t="shared" si="23"/>
        <v>0.16277807921866522</v>
      </c>
      <c r="BG7" s="4">
        <f t="shared" si="23"/>
        <v>0.15896136795440147</v>
      </c>
    </row>
    <row r="8" spans="1:60" x14ac:dyDescent="0.25">
      <c r="A8" s="2">
        <v>43101</v>
      </c>
      <c r="B8" s="24">
        <v>812.7</v>
      </c>
      <c r="C8" s="24">
        <f>'Master Data '!Z8</f>
        <v>326.5</v>
      </c>
      <c r="D8" s="24">
        <v>166.5</v>
      </c>
      <c r="E8" s="19">
        <v>142.5</v>
      </c>
      <c r="F8" s="16">
        <v>117.2</v>
      </c>
      <c r="G8" s="19">
        <v>116.2</v>
      </c>
      <c r="H8" s="8"/>
      <c r="I8" s="2">
        <f t="shared" si="4"/>
        <v>43101</v>
      </c>
      <c r="J8" s="5">
        <f t="shared" si="7"/>
        <v>7.4377091855708441E-3</v>
      </c>
      <c r="K8" s="5">
        <f t="shared" si="7"/>
        <v>1.9038701622971357E-2</v>
      </c>
      <c r="L8" s="5">
        <f t="shared" si="7"/>
        <v>9.7028502122498139E-3</v>
      </c>
      <c r="M8" s="5">
        <f t="shared" si="7"/>
        <v>1.5680684248039832E-2</v>
      </c>
      <c r="N8" s="5">
        <f t="shared" si="7"/>
        <v>0</v>
      </c>
      <c r="O8" s="5">
        <f t="shared" si="7"/>
        <v>9.5569070373588937E-3</v>
      </c>
      <c r="P8" s="5"/>
      <c r="Q8" s="2">
        <f t="shared" si="8"/>
        <v>43101</v>
      </c>
      <c r="R8" s="5">
        <f t="shared" si="11"/>
        <v>5.7101977107180145E-2</v>
      </c>
      <c r="S8" s="5">
        <f t="shared" si="12"/>
        <v>6.8739770867430439E-2</v>
      </c>
      <c r="T8" s="5">
        <f t="shared" si="13"/>
        <v>4.9149338374291189E-2</v>
      </c>
      <c r="U8" s="5">
        <f t="shared" si="18"/>
        <v>5.4774241302738759E-2</v>
      </c>
      <c r="V8" s="5">
        <f t="shared" si="14"/>
        <v>5.3956834532374098E-2</v>
      </c>
      <c r="W8" s="5">
        <f t="shared" si="15"/>
        <v>5.3490480507706308E-2</v>
      </c>
      <c r="X8" s="5"/>
      <c r="BA8" s="13">
        <v>2024</v>
      </c>
      <c r="BB8" s="4">
        <f t="shared" ref="BB8:BG8" si="24">Z11</f>
        <v>0.22821576763485479</v>
      </c>
      <c r="BC8" s="4">
        <f t="shared" si="24"/>
        <v>0.20221412550594203</v>
      </c>
      <c r="BD8" s="4">
        <f t="shared" si="24"/>
        <v>0.11594202898550722</v>
      </c>
      <c r="BE8" s="4">
        <f t="shared" si="24"/>
        <v>0.1624936126724579</v>
      </c>
      <c r="BF8" s="4">
        <f t="shared" si="24"/>
        <v>0.16277807921866522</v>
      </c>
      <c r="BG8" s="4">
        <f t="shared" si="24"/>
        <v>0.15896136795440147</v>
      </c>
    </row>
    <row r="9" spans="1:60" x14ac:dyDescent="0.25">
      <c r="A9" s="2">
        <v>43132</v>
      </c>
      <c r="B9" s="22">
        <v>827.2</v>
      </c>
      <c r="C9" s="24">
        <f>'Master Data '!Z9</f>
        <v>326.89999999999998</v>
      </c>
      <c r="D9" s="22">
        <v>167.4</v>
      </c>
      <c r="E9" s="16">
        <v>145</v>
      </c>
      <c r="F9" s="19">
        <v>118.1</v>
      </c>
      <c r="G9" s="16">
        <v>117.5</v>
      </c>
      <c r="H9" s="8"/>
      <c r="I9" s="2">
        <f t="shared" si="4"/>
        <v>43132</v>
      </c>
      <c r="J9" s="5">
        <f t="shared" si="7"/>
        <v>1.7841762027808537E-2</v>
      </c>
      <c r="K9" s="5">
        <f t="shared" si="7"/>
        <v>1.2251148545175414E-3</v>
      </c>
      <c r="L9" s="5">
        <f t="shared" si="7"/>
        <v>5.4054054054054395E-3</v>
      </c>
      <c r="M9" s="5">
        <f t="shared" si="7"/>
        <v>1.7543859649122806E-2</v>
      </c>
      <c r="N9" s="5">
        <f t="shared" si="7"/>
        <v>7.6791808873719405E-3</v>
      </c>
      <c r="O9" s="5">
        <f t="shared" si="7"/>
        <v>1.1187607573149717E-2</v>
      </c>
      <c r="P9" s="5"/>
      <c r="Q9" s="2">
        <f t="shared" si="8"/>
        <v>43132</v>
      </c>
      <c r="R9" s="5">
        <f t="shared" si="11"/>
        <v>7.5962539021852363E-2</v>
      </c>
      <c r="S9" s="5">
        <f t="shared" si="12"/>
        <v>7.0049099836333811E-2</v>
      </c>
      <c r="T9" s="5">
        <f t="shared" si="13"/>
        <v>5.4820415879017127E-2</v>
      </c>
      <c r="U9" s="5">
        <f t="shared" si="18"/>
        <v>7.3279052553664001E-2</v>
      </c>
      <c r="V9" s="5">
        <f t="shared" si="14"/>
        <v>6.2050359712230135E-2</v>
      </c>
      <c r="W9" s="5">
        <f t="shared" si="15"/>
        <v>6.5276518585675458E-2</v>
      </c>
      <c r="X9" s="5"/>
    </row>
    <row r="10" spans="1:60" x14ac:dyDescent="0.25">
      <c r="A10" s="2">
        <v>43160</v>
      </c>
      <c r="B10" s="24">
        <v>819.4</v>
      </c>
      <c r="C10" s="24">
        <f>'Master Data '!Z10</f>
        <v>319.7</v>
      </c>
      <c r="D10" s="24">
        <v>160.69999999999999</v>
      </c>
      <c r="E10" s="19">
        <v>141.9</v>
      </c>
      <c r="F10" s="16">
        <v>115.6</v>
      </c>
      <c r="G10" s="19">
        <v>115.3</v>
      </c>
      <c r="H10" s="8"/>
      <c r="I10" s="2">
        <f t="shared" si="4"/>
        <v>43160</v>
      </c>
      <c r="J10" s="5">
        <f t="shared" si="7"/>
        <v>-9.4294003868472774E-3</v>
      </c>
      <c r="K10" s="5">
        <f t="shared" si="7"/>
        <v>-2.202508412358516E-2</v>
      </c>
      <c r="L10" s="5">
        <f t="shared" si="7"/>
        <v>-4.0023894862604638E-2</v>
      </c>
      <c r="M10" s="5">
        <f t="shared" si="7"/>
        <v>-2.1379310344827547E-2</v>
      </c>
      <c r="N10" s="5">
        <f t="shared" si="7"/>
        <v>-2.1168501270110076E-2</v>
      </c>
      <c r="O10" s="5">
        <f t="shared" si="7"/>
        <v>-1.8723404255319175E-2</v>
      </c>
      <c r="P10" s="5"/>
      <c r="Q10" s="2">
        <f t="shared" si="8"/>
        <v>43160</v>
      </c>
      <c r="R10" s="5">
        <f t="shared" si="11"/>
        <v>6.5816857440166521E-2</v>
      </c>
      <c r="S10" s="5">
        <f t="shared" si="12"/>
        <v>4.6481178396071979E-2</v>
      </c>
      <c r="T10" s="5">
        <f t="shared" si="13"/>
        <v>1.2602394454946441E-2</v>
      </c>
      <c r="U10" s="5">
        <f t="shared" si="18"/>
        <v>5.0333086602516744E-2</v>
      </c>
      <c r="V10" s="5">
        <f t="shared" si="14"/>
        <v>3.9568345323740928E-2</v>
      </c>
      <c r="W10" s="5">
        <f t="shared" si="15"/>
        <v>4.5330915684496827E-2</v>
      </c>
      <c r="X10" s="5"/>
      <c r="Y10" s="13">
        <f t="shared" ref="Y10:AE11" si="25">Y2</f>
        <v>2025</v>
      </c>
      <c r="Z10" s="4">
        <f t="shared" si="25"/>
        <v>6.3635362765606149E-2</v>
      </c>
      <c r="AA10" s="4">
        <f t="shared" si="25"/>
        <v>3.6002086607178407E-2</v>
      </c>
      <c r="AB10" s="4">
        <f t="shared" si="25"/>
        <v>8.7725381414701847E-2</v>
      </c>
      <c r="AC10" s="4">
        <f t="shared" si="25"/>
        <v>8.4501977705861195E-2</v>
      </c>
      <c r="AD10" s="4">
        <f t="shared" si="25"/>
        <v>-1.6032064128256741E-3</v>
      </c>
      <c r="AE10" s="4">
        <f t="shared" si="25"/>
        <v>7.5167785234899379E-2</v>
      </c>
    </row>
    <row r="11" spans="1:60" x14ac:dyDescent="0.25">
      <c r="A11" s="2">
        <v>43191</v>
      </c>
      <c r="B11" s="22">
        <v>785.5</v>
      </c>
      <c r="C11" s="24">
        <f>'Master Data '!Z11</f>
        <v>305.3</v>
      </c>
      <c r="D11" s="22">
        <v>159.5</v>
      </c>
      <c r="E11" s="16">
        <v>136.80000000000001</v>
      </c>
      <c r="F11" s="19">
        <v>111.6</v>
      </c>
      <c r="G11" s="16">
        <v>112.1</v>
      </c>
      <c r="H11" s="8"/>
      <c r="I11" s="2">
        <f t="shared" si="4"/>
        <v>43191</v>
      </c>
      <c r="J11" s="5">
        <f t="shared" si="7"/>
        <v>-4.1371735416158135E-2</v>
      </c>
      <c r="K11" s="5">
        <f t="shared" si="7"/>
        <v>-4.5042227087894834E-2</v>
      </c>
      <c r="L11" s="5">
        <f t="shared" si="7"/>
        <v>-7.4673304293714294E-3</v>
      </c>
      <c r="M11" s="5">
        <f t="shared" si="7"/>
        <v>-3.5940803382663804E-2</v>
      </c>
      <c r="N11" s="5">
        <f t="shared" si="7"/>
        <v>-3.4602076124567477E-2</v>
      </c>
      <c r="O11" s="5">
        <f t="shared" si="7"/>
        <v>-2.775368603642674E-2</v>
      </c>
      <c r="P11" s="5"/>
      <c r="Q11" s="2">
        <f t="shared" si="8"/>
        <v>43191</v>
      </c>
      <c r="R11" s="5">
        <f t="shared" si="11"/>
        <v>2.1722164412070821E-2</v>
      </c>
      <c r="S11" s="5">
        <f t="shared" si="12"/>
        <v>-6.5466448445168125E-4</v>
      </c>
      <c r="T11" s="5">
        <f t="shared" si="13"/>
        <v>5.0409577819786481E-3</v>
      </c>
      <c r="U11" s="5">
        <f t="shared" si="18"/>
        <v>1.258327165062929E-2</v>
      </c>
      <c r="V11" s="5">
        <f t="shared" si="14"/>
        <v>3.5971223021581968E-3</v>
      </c>
      <c r="W11" s="5">
        <f t="shared" si="15"/>
        <v>1.6319129646418833E-2</v>
      </c>
      <c r="X11" s="5"/>
      <c r="Y11" s="13">
        <f t="shared" si="25"/>
        <v>2024</v>
      </c>
      <c r="Z11" s="4">
        <f t="shared" si="25"/>
        <v>0.22821576763485479</v>
      </c>
      <c r="AA11" s="4">
        <f t="shared" si="25"/>
        <v>0.20221412550594203</v>
      </c>
      <c r="AB11" s="4">
        <f t="shared" si="25"/>
        <v>0.11594202898550722</v>
      </c>
      <c r="AC11" s="4">
        <f t="shared" si="25"/>
        <v>0.1624936126724579</v>
      </c>
      <c r="AD11" s="4">
        <f t="shared" si="25"/>
        <v>0.16277807921866522</v>
      </c>
      <c r="AE11" s="4">
        <f t="shared" si="25"/>
        <v>0.15896136795440147</v>
      </c>
    </row>
    <row r="12" spans="1:60" x14ac:dyDescent="0.25">
      <c r="A12" s="2">
        <v>43221</v>
      </c>
      <c r="B12" s="24">
        <v>808</v>
      </c>
      <c r="C12" s="24">
        <f>'Master Data '!Z12</f>
        <v>320.3</v>
      </c>
      <c r="D12" s="24">
        <v>165.4</v>
      </c>
      <c r="E12" s="19">
        <v>141</v>
      </c>
      <c r="F12" s="16">
        <v>114.5</v>
      </c>
      <c r="G12" s="19">
        <v>115.6</v>
      </c>
      <c r="H12" s="8"/>
      <c r="I12" s="2">
        <f t="shared" si="4"/>
        <v>43221</v>
      </c>
      <c r="J12" s="5">
        <f t="shared" si="7"/>
        <v>2.8644175684277531E-2</v>
      </c>
      <c r="K12" s="5">
        <f t="shared" si="7"/>
        <v>4.9132001310186697E-2</v>
      </c>
      <c r="L12" s="5">
        <f t="shared" si="7"/>
        <v>3.6990595611285301E-2</v>
      </c>
      <c r="M12" s="5">
        <f t="shared" si="7"/>
        <v>3.0701754385964827E-2</v>
      </c>
      <c r="N12" s="5">
        <f t="shared" si="7"/>
        <v>2.5985663082437327E-2</v>
      </c>
      <c r="O12" s="5">
        <f t="shared" si="7"/>
        <v>3.12221231043711E-2</v>
      </c>
      <c r="P12" s="5"/>
      <c r="Q12" s="2">
        <f t="shared" si="8"/>
        <v>43221</v>
      </c>
      <c r="R12" s="5">
        <f t="shared" si="11"/>
        <v>5.098855359001047E-2</v>
      </c>
      <c r="S12" s="5">
        <f t="shared" si="12"/>
        <v>4.8445171849427204E-2</v>
      </c>
      <c r="T12" s="5">
        <f t="shared" si="13"/>
        <v>4.2218021424070683E-2</v>
      </c>
      <c r="U12" s="5">
        <f t="shared" si="18"/>
        <v>4.3671354552183614E-2</v>
      </c>
      <c r="V12" s="5">
        <f t="shared" si="14"/>
        <v>2.967625899280573E-2</v>
      </c>
      <c r="W12" s="5">
        <f t="shared" si="15"/>
        <v>4.8050770625566612E-2</v>
      </c>
      <c r="X12" s="5"/>
      <c r="Y12" s="13" t="s">
        <v>3</v>
      </c>
      <c r="Z12" s="5">
        <f t="shared" ref="Z12:AE12" si="26">(1+Z4)^(1/3)-1</f>
        <v>0.18585578981968398</v>
      </c>
      <c r="AA12" s="5">
        <f t="shared" si="26"/>
        <v>0.15367309453085065</v>
      </c>
      <c r="AB12" s="5">
        <f t="shared" si="26"/>
        <v>0.13500659838801243</v>
      </c>
      <c r="AC12" s="5">
        <f t="shared" si="26"/>
        <v>0.15017168364896505</v>
      </c>
      <c r="AD12" s="5">
        <f t="shared" si="26"/>
        <v>0.10584612523709014</v>
      </c>
      <c r="AE12" s="5">
        <f t="shared" si="26"/>
        <v>0.13924291817583301</v>
      </c>
    </row>
    <row r="13" spans="1:60" x14ac:dyDescent="0.25">
      <c r="A13" s="2">
        <v>43252</v>
      </c>
      <c r="B13" s="22">
        <v>838.2</v>
      </c>
      <c r="C13" s="24">
        <f>'Master Data '!Z13</f>
        <v>332.9</v>
      </c>
      <c r="D13" s="22">
        <v>170.4</v>
      </c>
      <c r="E13" s="16">
        <v>144.69999999999999</v>
      </c>
      <c r="F13" s="19">
        <v>118.9</v>
      </c>
      <c r="G13" s="16">
        <v>119.9</v>
      </c>
      <c r="H13" s="8"/>
      <c r="I13" s="2">
        <f t="shared" si="4"/>
        <v>43252</v>
      </c>
      <c r="J13" s="5">
        <f t="shared" si="7"/>
        <v>3.737623762376243E-2</v>
      </c>
      <c r="K13" s="5">
        <f t="shared" si="7"/>
        <v>3.9338120512019875E-2</v>
      </c>
      <c r="L13" s="5">
        <f t="shared" si="7"/>
        <v>3.0229746070133009E-2</v>
      </c>
      <c r="M13" s="5">
        <f t="shared" si="7"/>
        <v>2.624113475177297E-2</v>
      </c>
      <c r="N13" s="5">
        <f t="shared" si="7"/>
        <v>3.8427947598253326E-2</v>
      </c>
      <c r="O13" s="5">
        <f t="shared" si="7"/>
        <v>3.7197231833910133E-2</v>
      </c>
      <c r="P13" s="5"/>
      <c r="Q13" s="2">
        <f t="shared" si="8"/>
        <v>43252</v>
      </c>
      <c r="R13" s="5">
        <f t="shared" si="11"/>
        <v>9.0270551508845082E-2</v>
      </c>
      <c r="S13" s="5">
        <f t="shared" si="12"/>
        <v>8.9689034369885359E-2</v>
      </c>
      <c r="T13" s="5">
        <f t="shared" si="13"/>
        <v>7.372400756143678E-2</v>
      </c>
      <c r="U13" s="5">
        <f t="shared" si="18"/>
        <v>7.1058475203552879E-2</v>
      </c>
      <c r="V13" s="5">
        <f t="shared" si="14"/>
        <v>6.924460431654679E-2</v>
      </c>
      <c r="W13" s="5">
        <f t="shared" si="15"/>
        <v>8.703535811423399E-2</v>
      </c>
      <c r="X13" s="5"/>
      <c r="Y13" s="13" t="s">
        <v>4</v>
      </c>
      <c r="Z13" s="5">
        <f t="shared" ref="Z13:AE13" si="27">(1+Z5)^(1/5)-1</f>
        <v>0.12451374537978444</v>
      </c>
      <c r="AA13" s="5">
        <f t="shared" si="27"/>
        <v>0.14998343482062726</v>
      </c>
      <c r="AB13" s="5">
        <f t="shared" si="27"/>
        <v>0.13195632772586863</v>
      </c>
      <c r="AC13" s="5">
        <f t="shared" si="27"/>
        <v>0.13097330880911318</v>
      </c>
      <c r="AD13" s="5">
        <f t="shared" si="27"/>
        <v>0.11064495652879369</v>
      </c>
      <c r="AE13" s="5">
        <f t="shared" si="27"/>
        <v>0.11949328539011761</v>
      </c>
    </row>
    <row r="14" spans="1:60" x14ac:dyDescent="0.25">
      <c r="A14" s="2">
        <v>43282</v>
      </c>
      <c r="B14" s="24">
        <v>831.8</v>
      </c>
      <c r="C14" s="24">
        <f>'Master Data '!Z14</f>
        <v>331.3</v>
      </c>
      <c r="D14" s="24">
        <v>168.7</v>
      </c>
      <c r="E14" s="19">
        <v>143.6</v>
      </c>
      <c r="F14" s="16">
        <v>117.3</v>
      </c>
      <c r="G14" s="19">
        <v>119.2</v>
      </c>
      <c r="H14" s="8"/>
      <c r="I14" s="2">
        <f t="shared" si="4"/>
        <v>43282</v>
      </c>
      <c r="J14" s="5">
        <f t="shared" si="7"/>
        <v>-7.6354092102124682E-3</v>
      </c>
      <c r="K14" s="5">
        <f t="shared" si="7"/>
        <v>-4.8062481225592249E-3</v>
      </c>
      <c r="L14" s="5">
        <f t="shared" si="7"/>
        <v>-9.976525821596343E-3</v>
      </c>
      <c r="M14" s="5">
        <f t="shared" si="7"/>
        <v>-7.6019350380096369E-3</v>
      </c>
      <c r="N14" s="5">
        <f t="shared" si="7"/>
        <v>-1.3456686291000912E-2</v>
      </c>
      <c r="O14" s="5">
        <f t="shared" si="7"/>
        <v>-5.8381984987489807E-3</v>
      </c>
      <c r="P14" s="5"/>
      <c r="Q14" s="2">
        <f t="shared" si="8"/>
        <v>43282</v>
      </c>
      <c r="R14" s="5">
        <f t="shared" si="11"/>
        <v>8.1945889698231009E-2</v>
      </c>
      <c r="S14" s="5">
        <f t="shared" si="12"/>
        <v>8.445171849427173E-2</v>
      </c>
      <c r="T14" s="5">
        <f t="shared" si="13"/>
        <v>6.3011972274732209E-2</v>
      </c>
      <c r="U14" s="5">
        <f t="shared" si="18"/>
        <v>6.2916358253145815E-2</v>
      </c>
      <c r="V14" s="5">
        <f t="shared" si="14"/>
        <v>5.4856115107913619E-2</v>
      </c>
      <c r="W14" s="5">
        <f t="shared" si="15"/>
        <v>8.0689029918404404E-2</v>
      </c>
      <c r="X14" s="5"/>
      <c r="Y14" s="13" t="s">
        <v>5</v>
      </c>
      <c r="Z14" s="5">
        <f t="shared" ref="Z14:AE14" si="28">(1+Z6)^(1/7)-1</f>
        <v>0.1155148186798225</v>
      </c>
      <c r="AA14" s="5">
        <f t="shared" si="28"/>
        <v>0.11619316423722914</v>
      </c>
      <c r="AB14" s="5">
        <f t="shared" si="28"/>
        <v>8.0732101255891031E-2</v>
      </c>
      <c r="AC14" s="5">
        <f t="shared" si="28"/>
        <v>9.8639589490892465E-2</v>
      </c>
      <c r="AD14" s="5">
        <f t="shared" si="28"/>
        <v>0.10339475914647966</v>
      </c>
      <c r="AE14" s="5">
        <f t="shared" si="28"/>
        <v>9.271307365497794E-2</v>
      </c>
    </row>
    <row r="15" spans="1:60" x14ac:dyDescent="0.25">
      <c r="A15" s="2">
        <v>43313</v>
      </c>
      <c r="B15" s="22">
        <v>853.2</v>
      </c>
      <c r="C15" s="24">
        <f>'Master Data '!Z15</f>
        <v>340.2</v>
      </c>
      <c r="D15" s="22">
        <v>173.3</v>
      </c>
      <c r="E15" s="16">
        <v>147.69999999999999</v>
      </c>
      <c r="F15" s="19">
        <v>121.8</v>
      </c>
      <c r="G15" s="16">
        <v>122.4</v>
      </c>
      <c r="H15" s="8"/>
      <c r="I15" s="2">
        <f t="shared" si="4"/>
        <v>43313</v>
      </c>
      <c r="J15" s="5">
        <f t="shared" si="7"/>
        <v>2.5727338302476668E-2</v>
      </c>
      <c r="K15" s="5">
        <f t="shared" si="7"/>
        <v>2.6863869604587916E-2</v>
      </c>
      <c r="L15" s="5">
        <f t="shared" si="7"/>
        <v>2.7267338470658108E-2</v>
      </c>
      <c r="M15" s="5">
        <f t="shared" si="7"/>
        <v>2.8551532033426145E-2</v>
      </c>
      <c r="N15" s="5">
        <f t="shared" si="7"/>
        <v>3.8363171355498722E-2</v>
      </c>
      <c r="O15" s="5">
        <f t="shared" si="7"/>
        <v>2.6845637583892641E-2</v>
      </c>
      <c r="P15" s="5"/>
      <c r="Q15" s="2">
        <f t="shared" si="8"/>
        <v>43313</v>
      </c>
      <c r="R15" s="5">
        <f t="shared" si="11"/>
        <v>0.10978147762747151</v>
      </c>
      <c r="S15" s="5">
        <f t="shared" si="12"/>
        <v>0.11358428805237313</v>
      </c>
      <c r="T15" s="5">
        <f t="shared" si="13"/>
        <v>9.1997479521109163E-2</v>
      </c>
      <c r="U15" s="5">
        <f t="shared" si="18"/>
        <v>9.3264248704663169E-2</v>
      </c>
      <c r="V15" s="5">
        <f t="shared" si="14"/>
        <v>9.5323741007194193E-2</v>
      </c>
      <c r="W15" s="5">
        <f t="shared" si="15"/>
        <v>0.1097008159564824</v>
      </c>
      <c r="X15" s="5"/>
      <c r="Y15" s="13"/>
      <c r="Z15" s="5"/>
      <c r="AA15" s="5"/>
      <c r="AB15" s="5"/>
      <c r="AC15" s="5"/>
      <c r="AD15" s="5"/>
      <c r="AE15" s="5"/>
    </row>
    <row r="16" spans="1:60" x14ac:dyDescent="0.25">
      <c r="A16" s="2">
        <v>43344</v>
      </c>
      <c r="B16" s="24">
        <v>867.5</v>
      </c>
      <c r="C16" s="24">
        <f>'Master Data '!Z16</f>
        <v>342.3</v>
      </c>
      <c r="D16" s="24">
        <v>176.4</v>
      </c>
      <c r="E16" s="19">
        <v>148.5</v>
      </c>
      <c r="F16" s="16">
        <v>124.1</v>
      </c>
      <c r="G16" s="19">
        <v>124.1</v>
      </c>
      <c r="H16" s="8"/>
      <c r="I16" s="2">
        <f t="shared" si="4"/>
        <v>43344</v>
      </c>
      <c r="J16" s="5">
        <f t="shared" si="7"/>
        <v>1.6760431317393288E-2</v>
      </c>
      <c r="K16" s="5">
        <f t="shared" si="7"/>
        <v>6.1728395061729068E-3</v>
      </c>
      <c r="L16" s="5">
        <f t="shared" si="7"/>
        <v>1.7888055395268287E-2</v>
      </c>
      <c r="M16" s="5">
        <f t="shared" si="7"/>
        <v>5.4163845633040716E-3</v>
      </c>
      <c r="N16" s="5">
        <f t="shared" si="7"/>
        <v>1.888341543513955E-2</v>
      </c>
      <c r="O16" s="5">
        <f t="shared" si="7"/>
        <v>1.3888888888888796E-2</v>
      </c>
      <c r="P16" s="5"/>
      <c r="Q16" s="2">
        <f t="shared" si="8"/>
        <v>43344</v>
      </c>
      <c r="R16" s="5">
        <f t="shared" si="11"/>
        <v>0.12838189386056198</v>
      </c>
      <c r="S16" s="5">
        <f t="shared" si="12"/>
        <v>0.12045826513911624</v>
      </c>
      <c r="T16" s="5">
        <f t="shared" si="13"/>
        <v>0.11153119092627611</v>
      </c>
      <c r="U16" s="5">
        <f t="shared" si="18"/>
        <v>9.9185788304959333E-2</v>
      </c>
      <c r="V16" s="5">
        <f t="shared" si="14"/>
        <v>0.11600719424460423</v>
      </c>
      <c r="W16" s="5">
        <f t="shared" si="15"/>
        <v>0.12511332728921121</v>
      </c>
      <c r="X16" s="5"/>
    </row>
    <row r="17" spans="1:31" ht="105" x14ac:dyDescent="0.25">
      <c r="A17" s="2">
        <v>43374</v>
      </c>
      <c r="B17" s="22">
        <v>873.2</v>
      </c>
      <c r="C17" s="24">
        <f>'Master Data '!Z17</f>
        <v>346.1</v>
      </c>
      <c r="D17" s="22">
        <v>178.4</v>
      </c>
      <c r="E17" s="16">
        <v>149.80000000000001</v>
      </c>
      <c r="F17" s="19">
        <v>125.1</v>
      </c>
      <c r="G17" s="16">
        <v>124.4</v>
      </c>
      <c r="H17" s="8"/>
      <c r="I17" s="2">
        <f t="shared" si="4"/>
        <v>43374</v>
      </c>
      <c r="J17" s="5">
        <f t="shared" si="7"/>
        <v>6.5706051873199375E-3</v>
      </c>
      <c r="K17" s="5">
        <f t="shared" si="7"/>
        <v>1.1101373064563281E-2</v>
      </c>
      <c r="L17" s="5">
        <f t="shared" si="7"/>
        <v>1.1337868480725623E-2</v>
      </c>
      <c r="M17" s="5">
        <f t="shared" si="7"/>
        <v>8.7542087542088302E-3</v>
      </c>
      <c r="N17" s="5">
        <f t="shared" si="7"/>
        <v>8.0580177276390018E-3</v>
      </c>
      <c r="O17" s="5">
        <f t="shared" si="7"/>
        <v>2.4174053182917919E-3</v>
      </c>
      <c r="P17" s="5"/>
      <c r="Q17" s="2">
        <f t="shared" si="8"/>
        <v>43374</v>
      </c>
      <c r="R17" s="5">
        <f t="shared" si="11"/>
        <v>0.13579604578564008</v>
      </c>
      <c r="S17" s="5">
        <f t="shared" si="12"/>
        <v>0.13289689034369892</v>
      </c>
      <c r="T17" s="5">
        <f t="shared" si="13"/>
        <v>0.12413358538122254</v>
      </c>
      <c r="U17" s="5">
        <f t="shared" si="18"/>
        <v>0.10880829015544055</v>
      </c>
      <c r="V17" s="5">
        <f t="shared" si="14"/>
        <v>0.12499999999999992</v>
      </c>
      <c r="W17" s="5">
        <f t="shared" si="15"/>
        <v>0.12783318223028114</v>
      </c>
      <c r="X17" s="5"/>
      <c r="Z17" s="1" t="str">
        <f t="shared" ref="Z17:AE17" si="29">Z1</f>
        <v>Zurich Life International Equity G</v>
      </c>
      <c r="AA17" s="1" t="str">
        <f t="shared" si="29"/>
        <v xml:space="preserve">Aviva High Yield Equity Fund </v>
      </c>
      <c r="AB17" s="1" t="str">
        <f t="shared" si="29"/>
        <v>Irish Life IL/Setanta  Global Equity</v>
      </c>
      <c r="AC17" s="1" t="str">
        <f t="shared" si="29"/>
        <v>New Ireland iFunds Equities Gross</v>
      </c>
      <c r="AD17" s="1" t="str">
        <f t="shared" si="29"/>
        <v>New Ireland Goodbody Dividend Income 6 Gross</v>
      </c>
      <c r="AE17" s="1" t="str">
        <f t="shared" si="29"/>
        <v>New Ireland PRIME Equities Gross</v>
      </c>
    </row>
    <row r="18" spans="1:31" x14ac:dyDescent="0.25">
      <c r="A18" s="2">
        <v>43405</v>
      </c>
      <c r="B18" s="24">
        <v>827.2</v>
      </c>
      <c r="C18" s="24">
        <f>'Master Data '!Z18</f>
        <v>330</v>
      </c>
      <c r="D18" s="24">
        <v>169.2</v>
      </c>
      <c r="E18" s="19">
        <v>141.69999999999999</v>
      </c>
      <c r="F18" s="16">
        <v>119.9</v>
      </c>
      <c r="G18" s="19">
        <v>116.7</v>
      </c>
      <c r="H18" s="8"/>
      <c r="I18" s="2">
        <f t="shared" si="4"/>
        <v>43405</v>
      </c>
      <c r="J18" s="5">
        <f t="shared" si="7"/>
        <v>-5.2679798442510306E-2</v>
      </c>
      <c r="K18" s="5">
        <f t="shared" si="7"/>
        <v>-4.6518347298468717E-2</v>
      </c>
      <c r="L18" s="5">
        <f t="shared" si="7"/>
        <v>-5.1569506726457492E-2</v>
      </c>
      <c r="M18" s="5">
        <f t="shared" si="7"/>
        <v>-5.4072096128171043E-2</v>
      </c>
      <c r="N18" s="5">
        <f t="shared" si="7"/>
        <v>-4.1566746602717738E-2</v>
      </c>
      <c r="O18" s="5">
        <f t="shared" si="7"/>
        <v>-6.1897106109324779E-2</v>
      </c>
      <c r="P18" s="5"/>
      <c r="Q18" s="2">
        <f t="shared" si="8"/>
        <v>43405</v>
      </c>
      <c r="R18" s="5">
        <f t="shared" si="11"/>
        <v>7.5962539021852363E-2</v>
      </c>
      <c r="S18" s="5">
        <f t="shared" si="12"/>
        <v>8.0196399345335512E-2</v>
      </c>
      <c r="T18" s="5">
        <f t="shared" si="13"/>
        <v>6.6162570888468816E-2</v>
      </c>
      <c r="U18" s="5">
        <f t="shared" si="18"/>
        <v>4.8852701702442596E-2</v>
      </c>
      <c r="V18" s="5">
        <f t="shared" si="14"/>
        <v>7.8237410071942473E-2</v>
      </c>
      <c r="W18" s="5">
        <f t="shared" si="15"/>
        <v>5.8023572076155994E-2</v>
      </c>
      <c r="X18" s="5"/>
      <c r="Y18" t="s">
        <v>7</v>
      </c>
      <c r="Z18" s="4" t="e">
        <f>#REF!</f>
        <v>#REF!</v>
      </c>
      <c r="AA18" s="4" t="e">
        <f>#REF!</f>
        <v>#REF!</v>
      </c>
      <c r="AB18" s="4" t="e">
        <f>#REF!</f>
        <v>#REF!</v>
      </c>
      <c r="AC18" s="4" t="e">
        <f>#REF!</f>
        <v>#REF!</v>
      </c>
      <c r="AD18" s="4" t="e">
        <f>#REF!</f>
        <v>#REF!</v>
      </c>
      <c r="AE18" s="4" t="e">
        <f>#REF!</f>
        <v>#REF!</v>
      </c>
    </row>
    <row r="19" spans="1:31" x14ac:dyDescent="0.25">
      <c r="A19" s="2">
        <v>43435</v>
      </c>
      <c r="B19" s="22">
        <v>835.5</v>
      </c>
      <c r="C19" s="24">
        <f>'Master Data '!Z19</f>
        <v>333.4</v>
      </c>
      <c r="D19" s="22">
        <v>172.7</v>
      </c>
      <c r="E19" s="16">
        <v>144.6</v>
      </c>
      <c r="F19" s="19">
        <v>122.6</v>
      </c>
      <c r="G19" s="16">
        <v>119.5</v>
      </c>
      <c r="H19" s="8"/>
      <c r="I19" s="2">
        <f t="shared" si="4"/>
        <v>43435</v>
      </c>
      <c r="J19" s="5">
        <f t="shared" ref="J19:O61" si="30">(B19-B18)/B18</f>
        <v>1.0033849129593755E-2</v>
      </c>
      <c r="K19" s="5">
        <f t="shared" si="30"/>
        <v>1.0303030303030234E-2</v>
      </c>
      <c r="L19" s="5">
        <f t="shared" si="30"/>
        <v>2.0685579196217496E-2</v>
      </c>
      <c r="M19" s="5">
        <f t="shared" si="30"/>
        <v>2.0465772759350784E-2</v>
      </c>
      <c r="N19" s="5">
        <f t="shared" si="30"/>
        <v>2.2518765638031596E-2</v>
      </c>
      <c r="O19" s="5">
        <f t="shared" si="30"/>
        <v>2.3993144815766899E-2</v>
      </c>
      <c r="P19" s="5"/>
      <c r="Q19" s="2">
        <f t="shared" si="8"/>
        <v>43435</v>
      </c>
      <c r="R19" s="5">
        <f t="shared" si="11"/>
        <v>8.6758584807492253E-2</v>
      </c>
      <c r="S19" s="5">
        <f t="shared" si="12"/>
        <v>9.1325695581014651E-2</v>
      </c>
      <c r="T19" s="5">
        <f t="shared" si="13"/>
        <v>8.8216761184625084E-2</v>
      </c>
      <c r="U19" s="5">
        <f t="shared" si="18"/>
        <v>7.0318282753515912E-2</v>
      </c>
      <c r="V19" s="5">
        <f t="shared" si="14"/>
        <v>0.10251798561151071</v>
      </c>
      <c r="W19" s="5">
        <f t="shared" si="15"/>
        <v>8.3408884859474189E-2</v>
      </c>
      <c r="X19" s="5"/>
      <c r="Y19" t="s">
        <v>6</v>
      </c>
      <c r="Z19" s="4">
        <f>Z13</f>
        <v>0.12451374537978444</v>
      </c>
      <c r="AA19" s="4">
        <f>AA13</f>
        <v>0.14998343482062726</v>
      </c>
      <c r="AB19" s="4">
        <f>AB13</f>
        <v>0.13195632772586863</v>
      </c>
      <c r="AC19" s="4">
        <f>AC13</f>
        <v>0.13097330880911318</v>
      </c>
      <c r="AD19" s="4">
        <f>AD13</f>
        <v>0.11064495652879369</v>
      </c>
      <c r="AE19" s="4">
        <f>AVERAGE(Z19:AD19)</f>
        <v>0.12961435465283744</v>
      </c>
    </row>
    <row r="20" spans="1:31" x14ac:dyDescent="0.25">
      <c r="A20" s="2">
        <v>43466</v>
      </c>
      <c r="B20" s="24">
        <v>767.8</v>
      </c>
      <c r="C20" s="24">
        <f>'Master Data '!Z20</f>
        <v>309.89999999999998</v>
      </c>
      <c r="D20" s="24">
        <v>158.9</v>
      </c>
      <c r="E20" s="19">
        <v>133.30000000000001</v>
      </c>
      <c r="F20" s="16">
        <v>113.6</v>
      </c>
      <c r="G20" s="19">
        <v>109.6</v>
      </c>
      <c r="H20" s="8"/>
      <c r="I20" s="2">
        <f t="shared" si="4"/>
        <v>43466</v>
      </c>
      <c r="J20" s="5">
        <f t="shared" si="30"/>
        <v>-8.1029323758228661E-2</v>
      </c>
      <c r="K20" s="5">
        <f t="shared" si="30"/>
        <v>-7.0485902819436119E-2</v>
      </c>
      <c r="L20" s="5">
        <f t="shared" si="30"/>
        <v>-7.9907353792704014E-2</v>
      </c>
      <c r="M20" s="5">
        <f t="shared" si="30"/>
        <v>-7.8146611341631977E-2</v>
      </c>
      <c r="N20" s="5">
        <f t="shared" si="30"/>
        <v>-7.3409461663947795E-2</v>
      </c>
      <c r="O20" s="5">
        <f t="shared" si="30"/>
        <v>-8.2845188284518881E-2</v>
      </c>
      <c r="P20" s="5"/>
      <c r="Q20" s="2">
        <f t="shared" si="8"/>
        <v>43466</v>
      </c>
      <c r="R20" s="5">
        <f t="shared" si="11"/>
        <v>-1.3007284079084287E-3</v>
      </c>
      <c r="S20" s="5">
        <f t="shared" si="12"/>
        <v>1.4402618657937733E-2</v>
      </c>
      <c r="T20" s="5">
        <f t="shared" si="13"/>
        <v>1.2602394454947516E-3</v>
      </c>
      <c r="U20" s="5">
        <f t="shared" si="18"/>
        <v>-1.3323464100666047E-2</v>
      </c>
      <c r="V20" s="5">
        <f t="shared" si="14"/>
        <v>2.1582733812949562E-2</v>
      </c>
      <c r="W20" s="5">
        <f t="shared" si="15"/>
        <v>-6.3463281958295818E-3</v>
      </c>
      <c r="X20" s="5"/>
    </row>
    <row r="21" spans="1:31" x14ac:dyDescent="0.25">
      <c r="A21" s="2">
        <v>43497</v>
      </c>
      <c r="B21" s="22">
        <v>821.5</v>
      </c>
      <c r="C21" s="24">
        <f>'Master Data '!Z21</f>
        <v>329.7</v>
      </c>
      <c r="D21" s="22">
        <v>169.8</v>
      </c>
      <c r="E21" s="16">
        <v>143.69999999999999</v>
      </c>
      <c r="F21" s="19">
        <v>120.1</v>
      </c>
      <c r="G21" s="16">
        <v>117.9</v>
      </c>
      <c r="H21" s="8"/>
      <c r="I21" s="2">
        <f t="shared" si="4"/>
        <v>43497</v>
      </c>
      <c r="J21" s="5">
        <f t="shared" si="30"/>
        <v>6.9940088564730468E-2</v>
      </c>
      <c r="K21" s="5">
        <f t="shared" si="30"/>
        <v>6.3891577928364029E-2</v>
      </c>
      <c r="L21" s="5">
        <f t="shared" si="30"/>
        <v>6.8596601636249241E-2</v>
      </c>
      <c r="M21" s="5">
        <f t="shared" si="30"/>
        <v>7.8019504876218879E-2</v>
      </c>
      <c r="N21" s="5">
        <f t="shared" si="30"/>
        <v>5.721830985915493E-2</v>
      </c>
      <c r="O21" s="5">
        <f t="shared" si="30"/>
        <v>7.5729927007299372E-2</v>
      </c>
      <c r="P21" s="5"/>
      <c r="Q21" s="2">
        <f t="shared" si="8"/>
        <v>43497</v>
      </c>
      <c r="R21" s="5">
        <f t="shared" si="11"/>
        <v>6.8548387096774258E-2</v>
      </c>
      <c r="S21" s="5">
        <f t="shared" si="12"/>
        <v>7.9214402618657906E-2</v>
      </c>
      <c r="T21" s="5">
        <f t="shared" si="13"/>
        <v>6.9943289224952895E-2</v>
      </c>
      <c r="U21" s="5">
        <f t="shared" si="18"/>
        <v>6.3656550703182782E-2</v>
      </c>
      <c r="V21" s="5">
        <f t="shared" si="14"/>
        <v>8.0035971223021501E-2</v>
      </c>
      <c r="W21" s="5">
        <f t="shared" si="15"/>
        <v>6.890299184043526E-2</v>
      </c>
      <c r="X21" s="5"/>
    </row>
    <row r="22" spans="1:31" x14ac:dyDescent="0.25">
      <c r="A22" s="2">
        <v>43525</v>
      </c>
      <c r="B22" s="24">
        <v>851.5</v>
      </c>
      <c r="C22" s="24">
        <f>'Master Data '!Z22</f>
        <v>345.26</v>
      </c>
      <c r="D22" s="24">
        <v>176.8</v>
      </c>
      <c r="E22" s="19">
        <v>148.5</v>
      </c>
      <c r="F22" s="16">
        <v>125.6</v>
      </c>
      <c r="G22" s="19">
        <v>122.3</v>
      </c>
      <c r="H22" s="8"/>
      <c r="I22" s="2">
        <f t="shared" si="4"/>
        <v>43525</v>
      </c>
      <c r="J22" s="5">
        <f t="shared" si="30"/>
        <v>3.6518563603164945E-2</v>
      </c>
      <c r="K22" s="5">
        <f t="shared" si="30"/>
        <v>4.7194419168941473E-2</v>
      </c>
      <c r="L22" s="5">
        <f t="shared" si="30"/>
        <v>4.1224970553592456E-2</v>
      </c>
      <c r="M22" s="5">
        <f t="shared" si="30"/>
        <v>3.3402922755741207E-2</v>
      </c>
      <c r="N22" s="5">
        <f t="shared" si="30"/>
        <v>4.5795170691090757E-2</v>
      </c>
      <c r="O22" s="5">
        <f t="shared" si="30"/>
        <v>3.7319762510602129E-2</v>
      </c>
      <c r="P22" s="5"/>
      <c r="Q22" s="2">
        <f t="shared" si="8"/>
        <v>43525</v>
      </c>
      <c r="R22" s="5">
        <f t="shared" si="11"/>
        <v>0.10757023933402712</v>
      </c>
      <c r="S22" s="5">
        <f t="shared" si="12"/>
        <v>0.13014729950900161</v>
      </c>
      <c r="T22" s="5">
        <f t="shared" si="13"/>
        <v>0.11405166981726543</v>
      </c>
      <c r="U22" s="5">
        <f t="shared" si="18"/>
        <v>9.9185788304959333E-2</v>
      </c>
      <c r="V22" s="5">
        <f t="shared" si="14"/>
        <v>0.12949640287769776</v>
      </c>
      <c r="W22" s="5">
        <f t="shared" si="15"/>
        <v>0.10879419764279238</v>
      </c>
      <c r="X22" s="5"/>
    </row>
    <row r="23" spans="1:31" x14ac:dyDescent="0.25">
      <c r="A23" s="2">
        <v>43556</v>
      </c>
      <c r="B23" s="22">
        <v>873</v>
      </c>
      <c r="C23" s="24">
        <f>'Master Data '!Z23</f>
        <v>352.82870000000003</v>
      </c>
      <c r="D23" s="22">
        <v>179.6</v>
      </c>
      <c r="E23" s="16">
        <v>151.30000000000001</v>
      </c>
      <c r="F23" s="19">
        <v>128.69999999999999</v>
      </c>
      <c r="G23" s="16">
        <v>125.2</v>
      </c>
      <c r="H23" s="8"/>
      <c r="I23" s="2">
        <f t="shared" si="4"/>
        <v>43556</v>
      </c>
      <c r="J23" s="5">
        <f t="shared" si="30"/>
        <v>2.524955960070464E-2</v>
      </c>
      <c r="K23" s="5">
        <f t="shared" si="30"/>
        <v>2.1921740137867216E-2</v>
      </c>
      <c r="L23" s="5">
        <f t="shared" si="30"/>
        <v>1.5837104072398092E-2</v>
      </c>
      <c r="M23" s="5">
        <f t="shared" si="30"/>
        <v>1.885521885521893E-2</v>
      </c>
      <c r="N23" s="5">
        <f t="shared" si="30"/>
        <v>2.4681528662420339E-2</v>
      </c>
      <c r="O23" s="5">
        <f t="shared" si="30"/>
        <v>2.3712183156173391E-2</v>
      </c>
      <c r="P23" s="5"/>
      <c r="Q23" s="2">
        <f t="shared" si="8"/>
        <v>43556</v>
      </c>
      <c r="R23" s="5">
        <f t="shared" si="11"/>
        <v>0.13553590010405833</v>
      </c>
      <c r="S23" s="5">
        <f t="shared" si="12"/>
        <v>0.15492209492635034</v>
      </c>
      <c r="T23" s="5">
        <f t="shared" si="13"/>
        <v>0.13169502205419034</v>
      </c>
      <c r="U23" s="5">
        <f t="shared" si="18"/>
        <v>0.11991117690599569</v>
      </c>
      <c r="V23" s="5">
        <f t="shared" si="14"/>
        <v>0.15737410071942434</v>
      </c>
      <c r="W23" s="5">
        <f t="shared" si="15"/>
        <v>0.13508612873980061</v>
      </c>
      <c r="X23" s="5"/>
    </row>
    <row r="24" spans="1:31" x14ac:dyDescent="0.25">
      <c r="A24" s="2">
        <v>43586</v>
      </c>
      <c r="B24" s="24">
        <v>904.8</v>
      </c>
      <c r="C24" s="24">
        <f>'Master Data '!Z24</f>
        <v>367.94099999999997</v>
      </c>
      <c r="D24" s="24">
        <v>183.9</v>
      </c>
      <c r="E24" s="19">
        <v>156.5</v>
      </c>
      <c r="F24" s="16">
        <v>133.80000000000001</v>
      </c>
      <c r="G24" s="19">
        <v>129</v>
      </c>
      <c r="H24" s="8"/>
      <c r="I24" s="2">
        <f t="shared" si="4"/>
        <v>43586</v>
      </c>
      <c r="J24" s="5">
        <f t="shared" si="30"/>
        <v>3.6426116838487919E-2</v>
      </c>
      <c r="K24" s="5">
        <f t="shared" si="30"/>
        <v>4.2831833124686136E-2</v>
      </c>
      <c r="L24" s="5">
        <f t="shared" si="30"/>
        <v>2.3942093541202737E-2</v>
      </c>
      <c r="M24" s="5">
        <f t="shared" si="30"/>
        <v>3.4368803701255703E-2</v>
      </c>
      <c r="N24" s="5">
        <f t="shared" si="30"/>
        <v>3.9627039627039805E-2</v>
      </c>
      <c r="O24" s="5">
        <f t="shared" si="30"/>
        <v>3.0351437699680489E-2</v>
      </c>
      <c r="P24" s="5"/>
      <c r="Q24" s="2">
        <f t="shared" si="8"/>
        <v>43586</v>
      </c>
      <c r="R24" s="5">
        <f t="shared" si="11"/>
        <v>0.17689906347554632</v>
      </c>
      <c r="S24" s="5">
        <f t="shared" si="12"/>
        <v>0.2043895253682487</v>
      </c>
      <c r="T24" s="5">
        <f t="shared" si="13"/>
        <v>0.15879017013232527</v>
      </c>
      <c r="U24" s="5">
        <f t="shared" si="18"/>
        <v>0.15840118430792011</v>
      </c>
      <c r="V24" s="5">
        <f t="shared" si="14"/>
        <v>0.20323741007194251</v>
      </c>
      <c r="W24" s="5">
        <f t="shared" si="15"/>
        <v>0.16953762466001815</v>
      </c>
      <c r="X24" s="5"/>
    </row>
    <row r="25" spans="1:31" x14ac:dyDescent="0.25">
      <c r="A25" s="2">
        <v>43617</v>
      </c>
      <c r="B25" s="22">
        <v>856.4</v>
      </c>
      <c r="C25" s="24">
        <f>'Master Data '!Z25</f>
        <v>350.84140000000002</v>
      </c>
      <c r="D25" s="22">
        <v>172.7</v>
      </c>
      <c r="E25" s="16">
        <v>147.80000000000001</v>
      </c>
      <c r="F25" s="19">
        <v>129.69999999999999</v>
      </c>
      <c r="G25" s="16">
        <v>122.4</v>
      </c>
      <c r="H25" s="8"/>
      <c r="I25" s="2">
        <f t="shared" si="4"/>
        <v>43617</v>
      </c>
      <c r="J25" s="5">
        <f t="shared" si="30"/>
        <v>-5.3492484526967261E-2</v>
      </c>
      <c r="K25" s="5">
        <f t="shared" si="30"/>
        <v>-4.6473755303159892E-2</v>
      </c>
      <c r="L25" s="5">
        <f t="shared" si="30"/>
        <v>-6.0902664491571598E-2</v>
      </c>
      <c r="M25" s="5">
        <f t="shared" si="30"/>
        <v>-5.5591054313098971E-2</v>
      </c>
      <c r="N25" s="5">
        <f t="shared" si="30"/>
        <v>-3.0642750373692244E-2</v>
      </c>
      <c r="O25" s="5">
        <f t="shared" si="30"/>
        <v>-5.1162790697674376E-2</v>
      </c>
      <c r="P25" s="5"/>
      <c r="Q25" s="2">
        <f t="shared" si="8"/>
        <v>43617</v>
      </c>
      <c r="R25" s="5">
        <f t="shared" si="11"/>
        <v>0.1139438085327784</v>
      </c>
      <c r="S25" s="5">
        <f t="shared" si="12"/>
        <v>0.14841702127659581</v>
      </c>
      <c r="T25" s="5">
        <f t="shared" si="13"/>
        <v>8.8216761184625084E-2</v>
      </c>
      <c r="U25" s="5">
        <f t="shared" si="18"/>
        <v>9.4004441154700358E-2</v>
      </c>
      <c r="V25" s="5">
        <f t="shared" si="14"/>
        <v>0.16636690647482003</v>
      </c>
      <c r="W25" s="5">
        <f t="shared" si="15"/>
        <v>0.1097008159564824</v>
      </c>
      <c r="X25" s="5"/>
    </row>
    <row r="26" spans="1:31" x14ac:dyDescent="0.25">
      <c r="A26" s="2">
        <v>43647</v>
      </c>
      <c r="B26" s="24">
        <v>892.5</v>
      </c>
      <c r="C26" s="24">
        <f>'Master Data '!Z26</f>
        <v>365.7303</v>
      </c>
      <c r="D26" s="24">
        <v>179.9</v>
      </c>
      <c r="E26" s="19">
        <v>153.4</v>
      </c>
      <c r="F26" s="16">
        <v>134.6</v>
      </c>
      <c r="G26" s="19">
        <v>127</v>
      </c>
      <c r="H26" s="8"/>
      <c r="I26" s="2">
        <f t="shared" si="4"/>
        <v>43647</v>
      </c>
      <c r="J26" s="5">
        <f t="shared" si="30"/>
        <v>4.2153199439514275E-2</v>
      </c>
      <c r="K26" s="5">
        <f t="shared" si="30"/>
        <v>4.243769406917193E-2</v>
      </c>
      <c r="L26" s="5">
        <f t="shared" si="30"/>
        <v>4.169079328315007E-2</v>
      </c>
      <c r="M26" s="5">
        <f t="shared" si="30"/>
        <v>3.7889039242219175E-2</v>
      </c>
      <c r="N26" s="5">
        <f t="shared" si="30"/>
        <v>3.7779491133384781E-2</v>
      </c>
      <c r="O26" s="5">
        <f t="shared" si="30"/>
        <v>3.7581699346405179E-2</v>
      </c>
      <c r="P26" s="5"/>
      <c r="Q26" s="2">
        <f t="shared" si="8"/>
        <v>43647</v>
      </c>
      <c r="R26" s="5">
        <f t="shared" si="11"/>
        <v>0.16090010405827271</v>
      </c>
      <c r="S26" s="5">
        <f t="shared" si="12"/>
        <v>0.1971531914893617</v>
      </c>
      <c r="T26" s="5">
        <f t="shared" si="13"/>
        <v>0.13358538122243238</v>
      </c>
      <c r="U26" s="5">
        <f t="shared" si="18"/>
        <v>0.13545521835677285</v>
      </c>
      <c r="V26" s="5">
        <f t="shared" si="14"/>
        <v>0.21043165467625891</v>
      </c>
      <c r="W26" s="5">
        <f t="shared" si="15"/>
        <v>0.15140525838621943</v>
      </c>
      <c r="X26" s="5"/>
    </row>
    <row r="27" spans="1:31" x14ac:dyDescent="0.25">
      <c r="A27" s="2">
        <v>43678</v>
      </c>
      <c r="B27" s="22">
        <v>915.8</v>
      </c>
      <c r="C27" s="24">
        <f>'Master Data '!Z27</f>
        <v>370.39120000000003</v>
      </c>
      <c r="D27" s="22">
        <v>183.1</v>
      </c>
      <c r="E27" s="16">
        <v>157</v>
      </c>
      <c r="F27" s="19">
        <v>138</v>
      </c>
      <c r="G27" s="16">
        <v>130</v>
      </c>
      <c r="H27" s="8"/>
      <c r="I27" s="2">
        <f t="shared" si="4"/>
        <v>43678</v>
      </c>
      <c r="J27" s="5">
        <f t="shared" si="30"/>
        <v>2.6106442577030761E-2</v>
      </c>
      <c r="K27" s="5">
        <f t="shared" si="30"/>
        <v>1.2744090385729667E-2</v>
      </c>
      <c r="L27" s="5">
        <f t="shared" si="30"/>
        <v>1.7787659811006051E-2</v>
      </c>
      <c r="M27" s="5">
        <f t="shared" si="30"/>
        <v>2.3468057366362413E-2</v>
      </c>
      <c r="N27" s="5">
        <f t="shared" si="30"/>
        <v>2.5260029717682063E-2</v>
      </c>
      <c r="O27" s="5">
        <f t="shared" si="30"/>
        <v>2.3622047244094488E-2</v>
      </c>
      <c r="P27" s="5"/>
      <c r="Q27" s="2">
        <f t="shared" si="8"/>
        <v>43678</v>
      </c>
      <c r="R27" s="5">
        <f t="shared" si="11"/>
        <v>0.19120707596253902</v>
      </c>
      <c r="S27" s="5">
        <f t="shared" si="12"/>
        <v>0.21240981996726685</v>
      </c>
      <c r="T27" s="5">
        <f t="shared" si="13"/>
        <v>0.15374921235034661</v>
      </c>
      <c r="U27" s="5">
        <f t="shared" si="18"/>
        <v>0.16210214655810515</v>
      </c>
      <c r="V27" s="5">
        <f t="shared" si="14"/>
        <v>0.24100719424460429</v>
      </c>
      <c r="W27" s="5">
        <f t="shared" si="15"/>
        <v>0.17860380779691754</v>
      </c>
      <c r="X27" s="5"/>
    </row>
    <row r="28" spans="1:31" x14ac:dyDescent="0.25">
      <c r="A28" s="2">
        <v>43709</v>
      </c>
      <c r="B28" s="24">
        <v>909.6</v>
      </c>
      <c r="C28" s="24">
        <f>'Master Data '!Z28</f>
        <v>367.38080000000002</v>
      </c>
      <c r="D28" s="24">
        <v>178</v>
      </c>
      <c r="E28" s="19">
        <v>152.5</v>
      </c>
      <c r="F28" s="16">
        <v>138.6</v>
      </c>
      <c r="G28" s="19">
        <v>127.9</v>
      </c>
      <c r="H28" s="8"/>
      <c r="I28" s="2">
        <f t="shared" si="4"/>
        <v>43709</v>
      </c>
      <c r="J28" s="5">
        <f t="shared" si="30"/>
        <v>-6.770037126009972E-3</v>
      </c>
      <c r="K28" s="5">
        <f t="shared" si="30"/>
        <v>-8.1276229024879743E-3</v>
      </c>
      <c r="L28" s="5">
        <f t="shared" si="30"/>
        <v>-2.7853631895139237E-2</v>
      </c>
      <c r="M28" s="5">
        <f t="shared" si="30"/>
        <v>-2.8662420382165606E-2</v>
      </c>
      <c r="N28" s="5">
        <f t="shared" si="30"/>
        <v>4.3478260869564802E-3</v>
      </c>
      <c r="O28" s="5">
        <f t="shared" si="30"/>
        <v>-1.6153846153846109E-2</v>
      </c>
      <c r="P28" s="5"/>
      <c r="Q28" s="2">
        <f t="shared" si="8"/>
        <v>43709</v>
      </c>
      <c r="R28" s="5">
        <f t="shared" si="11"/>
        <v>0.18314255983350686</v>
      </c>
      <c r="S28" s="5">
        <f t="shared" si="12"/>
        <v>0.20255581014729959</v>
      </c>
      <c r="T28" s="5">
        <f t="shared" si="13"/>
        <v>0.12161310649023323</v>
      </c>
      <c r="U28" s="5">
        <f t="shared" si="18"/>
        <v>0.12879348630643972</v>
      </c>
      <c r="V28" s="5">
        <f t="shared" si="14"/>
        <v>0.24640287769784164</v>
      </c>
      <c r="W28" s="5">
        <f t="shared" si="15"/>
        <v>0.15956482320942891</v>
      </c>
      <c r="X28" s="5"/>
    </row>
    <row r="29" spans="1:31" x14ac:dyDescent="0.25">
      <c r="A29" s="2">
        <v>43739</v>
      </c>
      <c r="B29" s="22">
        <v>936.1</v>
      </c>
      <c r="C29" s="24">
        <f>'Master Data '!Z29</f>
        <v>380.37380000000002</v>
      </c>
      <c r="D29" s="22">
        <v>185.1</v>
      </c>
      <c r="E29" s="16">
        <v>158.1</v>
      </c>
      <c r="F29" s="19">
        <v>140.9</v>
      </c>
      <c r="G29" s="16">
        <v>131.9</v>
      </c>
      <c r="H29" s="8"/>
      <c r="I29" s="2">
        <f t="shared" si="4"/>
        <v>43739</v>
      </c>
      <c r="J29" s="5">
        <f t="shared" si="30"/>
        <v>2.9133685136323657E-2</v>
      </c>
      <c r="K29" s="5">
        <f t="shared" si="30"/>
        <v>3.5366573321196956E-2</v>
      </c>
      <c r="L29" s="5">
        <f t="shared" si="30"/>
        <v>3.9887640449438169E-2</v>
      </c>
      <c r="M29" s="5">
        <f t="shared" si="30"/>
        <v>3.6721311475409801E-2</v>
      </c>
      <c r="N29" s="5">
        <f t="shared" si="30"/>
        <v>1.6594516594516676E-2</v>
      </c>
      <c r="O29" s="5">
        <f t="shared" si="30"/>
        <v>3.1274433150899138E-2</v>
      </c>
      <c r="P29" s="5"/>
      <c r="Q29" s="2">
        <f t="shared" si="8"/>
        <v>43739</v>
      </c>
      <c r="R29" s="5">
        <f t="shared" si="11"/>
        <v>0.21761186264308022</v>
      </c>
      <c r="S29" s="5">
        <f t="shared" si="12"/>
        <v>0.24508608837970547</v>
      </c>
      <c r="T29" s="5">
        <f t="shared" si="13"/>
        <v>0.16635160680529304</v>
      </c>
      <c r="U29" s="5">
        <f t="shared" si="18"/>
        <v>0.17024426350851221</v>
      </c>
      <c r="V29" s="5">
        <f t="shared" si="14"/>
        <v>0.2670863309352518</v>
      </c>
      <c r="W29" s="5">
        <f t="shared" si="15"/>
        <v>0.19582955575702637</v>
      </c>
      <c r="X29" s="5"/>
    </row>
    <row r="30" spans="1:31" x14ac:dyDescent="0.25">
      <c r="A30" s="2">
        <v>43770</v>
      </c>
      <c r="B30" s="24">
        <v>939.6</v>
      </c>
      <c r="C30" s="24">
        <f>'Master Data '!Z30</f>
        <v>381.45260000000002</v>
      </c>
      <c r="D30" s="24">
        <v>184.2</v>
      </c>
      <c r="E30" s="19">
        <v>159.5</v>
      </c>
      <c r="F30" s="16">
        <v>141.4</v>
      </c>
      <c r="G30" s="19">
        <v>132.1</v>
      </c>
      <c r="H30" s="8"/>
      <c r="I30" s="2">
        <f t="shared" si="4"/>
        <v>43770</v>
      </c>
      <c r="J30" s="5">
        <f t="shared" si="30"/>
        <v>3.738916782395043E-3</v>
      </c>
      <c r="K30" s="5">
        <f t="shared" si="30"/>
        <v>2.8361574850844116E-3</v>
      </c>
      <c r="L30" s="5">
        <f t="shared" si="30"/>
        <v>-4.8622366288493014E-3</v>
      </c>
      <c r="M30" s="5">
        <f t="shared" si="30"/>
        <v>8.8551549652119282E-3</v>
      </c>
      <c r="N30" s="5">
        <f t="shared" si="30"/>
        <v>3.5486160397444995E-3</v>
      </c>
      <c r="O30" s="5">
        <f t="shared" si="30"/>
        <v>1.5163002274449478E-3</v>
      </c>
      <c r="P30" s="5"/>
      <c r="Q30" s="2">
        <f t="shared" si="8"/>
        <v>43770</v>
      </c>
      <c r="R30" s="5">
        <f t="shared" si="11"/>
        <v>0.22216441207075974</v>
      </c>
      <c r="S30" s="5">
        <f t="shared" si="12"/>
        <v>0.24861734860883802</v>
      </c>
      <c r="T30" s="5">
        <f t="shared" si="13"/>
        <v>0.16068052930056712</v>
      </c>
      <c r="U30" s="5">
        <f t="shared" si="18"/>
        <v>0.18060695780903041</v>
      </c>
      <c r="V30" s="5">
        <f t="shared" si="14"/>
        <v>0.27158273381294967</v>
      </c>
      <c r="W30" s="5">
        <f t="shared" si="15"/>
        <v>0.19764279238440616</v>
      </c>
      <c r="X30" s="5"/>
    </row>
    <row r="31" spans="1:31" x14ac:dyDescent="0.25">
      <c r="A31" s="2">
        <v>43800</v>
      </c>
      <c r="B31" s="22">
        <v>975.3</v>
      </c>
      <c r="C31" s="24">
        <f>'Master Data '!Z31</f>
        <v>392.26549999999997</v>
      </c>
      <c r="D31" s="22">
        <v>189.9</v>
      </c>
      <c r="E31" s="16">
        <v>164.6</v>
      </c>
      <c r="F31" s="19">
        <v>145.1</v>
      </c>
      <c r="G31" s="16">
        <v>136.6</v>
      </c>
      <c r="H31" s="8"/>
      <c r="I31" s="2">
        <f t="shared" si="4"/>
        <v>43800</v>
      </c>
      <c r="J31" s="5">
        <f t="shared" si="30"/>
        <v>3.7994891443167235E-2</v>
      </c>
      <c r="K31" s="5">
        <f t="shared" si="30"/>
        <v>2.834664123406147E-2</v>
      </c>
      <c r="L31" s="5">
        <f t="shared" si="30"/>
        <v>3.0944625407166217E-2</v>
      </c>
      <c r="M31" s="5">
        <f t="shared" si="30"/>
        <v>3.1974921630094008E-2</v>
      </c>
      <c r="N31" s="5">
        <f t="shared" si="30"/>
        <v>2.6166902404526085E-2</v>
      </c>
      <c r="O31" s="5">
        <f t="shared" si="30"/>
        <v>3.406510219530659E-2</v>
      </c>
      <c r="P31" s="5"/>
      <c r="Q31" s="2">
        <f t="shared" si="8"/>
        <v>43800</v>
      </c>
      <c r="R31" s="5">
        <f t="shared" si="11"/>
        <v>0.26860041623309056</v>
      </c>
      <c r="S31" s="5">
        <f t="shared" si="12"/>
        <v>0.28401145662847782</v>
      </c>
      <c r="T31" s="5">
        <f t="shared" si="13"/>
        <v>0.19659735349716459</v>
      </c>
      <c r="U31" s="5">
        <f t="shared" si="18"/>
        <v>0.21835677276091786</v>
      </c>
      <c r="V31" s="5">
        <f t="shared" si="14"/>
        <v>0.30485611510791361</v>
      </c>
      <c r="W31" s="5">
        <f t="shared" si="15"/>
        <v>0.23844061650045328</v>
      </c>
      <c r="X31" s="5"/>
    </row>
    <row r="32" spans="1:31" x14ac:dyDescent="0.25">
      <c r="A32" s="2">
        <v>43831</v>
      </c>
      <c r="B32" s="24">
        <v>989.8</v>
      </c>
      <c r="C32" s="24">
        <f>'Master Data '!Z32</f>
        <v>396.88049999999998</v>
      </c>
      <c r="D32" s="24">
        <v>192</v>
      </c>
      <c r="E32" s="19">
        <v>167.7</v>
      </c>
      <c r="F32" s="16">
        <v>145.9</v>
      </c>
      <c r="G32" s="19">
        <v>138.6</v>
      </c>
      <c r="H32" s="8"/>
      <c r="I32" s="2">
        <f t="shared" si="4"/>
        <v>43831</v>
      </c>
      <c r="J32" s="5">
        <f t="shared" si="30"/>
        <v>1.4867220342458732E-2</v>
      </c>
      <c r="K32" s="5">
        <f t="shared" si="30"/>
        <v>1.1764990803422706E-2</v>
      </c>
      <c r="L32" s="5">
        <f t="shared" si="30"/>
        <v>1.1058451816745625E-2</v>
      </c>
      <c r="M32" s="5">
        <f t="shared" si="30"/>
        <v>1.8833535844471411E-2</v>
      </c>
      <c r="N32" s="5">
        <f t="shared" si="30"/>
        <v>5.5134390075810575E-3</v>
      </c>
      <c r="O32" s="5">
        <f t="shared" si="30"/>
        <v>1.4641288433382138E-2</v>
      </c>
      <c r="P32" s="5"/>
      <c r="Q32" s="2">
        <f t="shared" si="8"/>
        <v>43831</v>
      </c>
      <c r="R32" s="5">
        <f t="shared" si="11"/>
        <v>0.28746097814776278</v>
      </c>
      <c r="S32" s="5">
        <f t="shared" si="12"/>
        <v>0.29911783960720123</v>
      </c>
      <c r="T32" s="5">
        <f t="shared" si="13"/>
        <v>0.20982986767485831</v>
      </c>
      <c r="U32" s="5">
        <f t="shared" si="18"/>
        <v>0.24130273871206512</v>
      </c>
      <c r="V32" s="5">
        <f t="shared" si="14"/>
        <v>0.31205035971223022</v>
      </c>
      <c r="W32" s="5">
        <f t="shared" si="15"/>
        <v>0.256572982774252</v>
      </c>
      <c r="X32" s="5"/>
    </row>
    <row r="33" spans="1:24" x14ac:dyDescent="0.25">
      <c r="A33" s="2">
        <v>43862</v>
      </c>
      <c r="B33" s="22">
        <v>995.1</v>
      </c>
      <c r="C33" s="24">
        <f>'Master Data '!Z33</f>
        <v>400.02940000000001</v>
      </c>
      <c r="D33" s="22">
        <v>189.2</v>
      </c>
      <c r="E33" s="16">
        <v>165.7</v>
      </c>
      <c r="F33" s="19">
        <v>146.1</v>
      </c>
      <c r="G33" s="16">
        <v>139.1</v>
      </c>
      <c r="H33" s="8"/>
      <c r="I33" s="2">
        <f t="shared" si="4"/>
        <v>43862</v>
      </c>
      <c r="J33" s="5">
        <f t="shared" si="30"/>
        <v>5.3546170943625663E-3</v>
      </c>
      <c r="K33" s="5">
        <f t="shared" si="30"/>
        <v>7.9341262672265982E-3</v>
      </c>
      <c r="L33" s="5">
        <f t="shared" si="30"/>
        <v>-1.4583333333333393E-2</v>
      </c>
      <c r="M33" s="5">
        <f t="shared" si="30"/>
        <v>-1.1926058437686345E-2</v>
      </c>
      <c r="N33" s="5">
        <f t="shared" si="30"/>
        <v>1.3708019191226088E-3</v>
      </c>
      <c r="O33" s="5">
        <f t="shared" si="30"/>
        <v>3.6075036075036075E-3</v>
      </c>
      <c r="P33" s="5"/>
      <c r="Q33" s="2">
        <f t="shared" si="8"/>
        <v>43862</v>
      </c>
      <c r="R33" s="5">
        <f t="shared" si="11"/>
        <v>0.29435483870967755</v>
      </c>
      <c r="S33" s="5">
        <f t="shared" si="12"/>
        <v>0.30942520458265144</v>
      </c>
      <c r="T33" s="5">
        <f t="shared" si="13"/>
        <v>0.19218651543793322</v>
      </c>
      <c r="U33" s="5">
        <f t="shared" si="18"/>
        <v>0.22649888971132492</v>
      </c>
      <c r="V33" s="5">
        <f t="shared" si="14"/>
        <v>0.31384892086330929</v>
      </c>
      <c r="W33" s="5">
        <f t="shared" si="15"/>
        <v>0.26110607434270172</v>
      </c>
      <c r="X33" s="5"/>
    </row>
    <row r="34" spans="1:24" x14ac:dyDescent="0.25">
      <c r="A34" s="2">
        <v>43891</v>
      </c>
      <c r="B34" s="24">
        <v>926</v>
      </c>
      <c r="C34" s="24">
        <f>'Master Data '!Z34</f>
        <v>364.64120000000003</v>
      </c>
      <c r="D34" s="24">
        <v>172.7</v>
      </c>
      <c r="E34" s="19">
        <v>154</v>
      </c>
      <c r="F34" s="16">
        <v>136.80000000000001</v>
      </c>
      <c r="G34" s="19">
        <v>128</v>
      </c>
      <c r="H34" s="8"/>
      <c r="I34" s="2">
        <f t="shared" si="4"/>
        <v>43891</v>
      </c>
      <c r="J34" s="5">
        <f t="shared" si="30"/>
        <v>-6.9440257260576843E-2</v>
      </c>
      <c r="K34" s="5">
        <f t="shared" si="30"/>
        <v>-8.8463997896154584E-2</v>
      </c>
      <c r="L34" s="5">
        <f t="shared" si="30"/>
        <v>-8.7209302325581398E-2</v>
      </c>
      <c r="M34" s="5">
        <f t="shared" si="30"/>
        <v>-7.0609535304767587E-2</v>
      </c>
      <c r="N34" s="5">
        <f t="shared" si="30"/>
        <v>-6.3655030800821244E-2</v>
      </c>
      <c r="O34" s="5">
        <f t="shared" si="30"/>
        <v>-7.9798705966930228E-2</v>
      </c>
      <c r="P34" s="5"/>
      <c r="Q34" s="2">
        <f t="shared" si="8"/>
        <v>43891</v>
      </c>
      <c r="R34" s="5">
        <f t="shared" si="11"/>
        <v>0.20447450572320505</v>
      </c>
      <c r="S34" s="5">
        <f t="shared" si="12"/>
        <v>0.19358821603927995</v>
      </c>
      <c r="T34" s="5">
        <f t="shared" si="13"/>
        <v>8.8216761184625084E-2</v>
      </c>
      <c r="U34" s="5">
        <f t="shared" si="18"/>
        <v>0.13989637305699487</v>
      </c>
      <c r="V34" s="5">
        <f t="shared" si="14"/>
        <v>0.23021582733812956</v>
      </c>
      <c r="W34" s="5">
        <f t="shared" si="15"/>
        <v>0.16047144152311879</v>
      </c>
      <c r="X34" s="5"/>
    </row>
    <row r="35" spans="1:24" x14ac:dyDescent="0.25">
      <c r="A35" s="2">
        <v>43922</v>
      </c>
      <c r="B35" s="22">
        <v>823.8</v>
      </c>
      <c r="C35" s="24">
        <f>'Master Data '!Z35</f>
        <v>321.3184</v>
      </c>
      <c r="D35" s="22">
        <v>144.9</v>
      </c>
      <c r="E35" s="16">
        <v>131.80000000000001</v>
      </c>
      <c r="F35" s="19">
        <v>123</v>
      </c>
      <c r="G35" s="16">
        <v>110.1</v>
      </c>
      <c r="H35" s="8"/>
      <c r="I35" s="2">
        <f t="shared" si="4"/>
        <v>43922</v>
      </c>
      <c r="J35" s="5">
        <f t="shared" si="30"/>
        <v>-0.11036717062634994</v>
      </c>
      <c r="K35" s="5">
        <f t="shared" si="30"/>
        <v>-0.11880939400155557</v>
      </c>
      <c r="L35" s="5">
        <f t="shared" si="30"/>
        <v>-0.16097278517660674</v>
      </c>
      <c r="M35" s="5">
        <f t="shared" si="30"/>
        <v>-0.14415584415584409</v>
      </c>
      <c r="N35" s="5">
        <f t="shared" si="30"/>
        <v>-0.10087719298245622</v>
      </c>
      <c r="O35" s="5">
        <f t="shared" si="30"/>
        <v>-0.13984375000000004</v>
      </c>
      <c r="P35" s="5"/>
      <c r="Q35" s="2">
        <f t="shared" si="8"/>
        <v>43922</v>
      </c>
      <c r="R35" s="5">
        <f t="shared" si="11"/>
        <v>7.1540062434963581E-2</v>
      </c>
      <c r="S35" s="5">
        <f t="shared" si="12"/>
        <v>5.1778723404255309E-2</v>
      </c>
      <c r="T35" s="5">
        <f t="shared" si="13"/>
        <v>-8.6956521739130335E-2</v>
      </c>
      <c r="U35" s="5">
        <f t="shared" si="18"/>
        <v>-2.4426350851221194E-2</v>
      </c>
      <c r="V35" s="5">
        <f t="shared" si="14"/>
        <v>0.10611510791366904</v>
      </c>
      <c r="W35" s="5">
        <f t="shared" si="15"/>
        <v>-1.8132366273798989E-3</v>
      </c>
      <c r="X35" s="5"/>
    </row>
    <row r="36" spans="1:24" x14ac:dyDescent="0.25">
      <c r="A36" s="2">
        <v>43952</v>
      </c>
      <c r="B36" s="24">
        <v>924.9</v>
      </c>
      <c r="C36" s="24">
        <f>'Master Data '!Z36</f>
        <v>348.60090000000002</v>
      </c>
      <c r="D36" s="24">
        <v>158.5</v>
      </c>
      <c r="E36" s="19">
        <v>146.69999999999999</v>
      </c>
      <c r="F36" s="16">
        <v>133.4</v>
      </c>
      <c r="G36" s="19">
        <v>122.7</v>
      </c>
      <c r="H36" s="8"/>
      <c r="I36" s="2">
        <f t="shared" si="4"/>
        <v>43952</v>
      </c>
      <c r="J36" s="5">
        <f t="shared" si="30"/>
        <v>0.12272396212672983</v>
      </c>
      <c r="K36" s="5">
        <f t="shared" si="30"/>
        <v>8.4907991574712266E-2</v>
      </c>
      <c r="L36" s="5">
        <f t="shared" si="30"/>
        <v>9.3857832988267734E-2</v>
      </c>
      <c r="M36" s="5">
        <f t="shared" si="30"/>
        <v>0.11305007587253396</v>
      </c>
      <c r="N36" s="5">
        <f t="shared" si="30"/>
        <v>8.4552845528455337E-2</v>
      </c>
      <c r="O36" s="5">
        <f t="shared" si="30"/>
        <v>0.11444141689373305</v>
      </c>
      <c r="P36" s="5"/>
      <c r="Q36" s="2">
        <f t="shared" si="8"/>
        <v>43952</v>
      </c>
      <c r="R36" s="5">
        <f t="shared" si="11"/>
        <v>0.20304370447450576</v>
      </c>
      <c r="S36" s="5">
        <f t="shared" si="12"/>
        <v>0.14108314238952543</v>
      </c>
      <c r="T36" s="5">
        <f t="shared" si="13"/>
        <v>-1.2602394454945725E-3</v>
      </c>
      <c r="U36" s="5">
        <f t="shared" si="18"/>
        <v>8.5862324204293072E-2</v>
      </c>
      <c r="V36" s="5">
        <f t="shared" si="14"/>
        <v>0.19964028776978418</v>
      </c>
      <c r="W36" s="5">
        <f t="shared" si="15"/>
        <v>0.11242067089755219</v>
      </c>
      <c r="X36" s="5"/>
    </row>
    <row r="37" spans="1:24" x14ac:dyDescent="0.25">
      <c r="A37" s="2">
        <v>43983</v>
      </c>
      <c r="B37" s="22">
        <v>970.3</v>
      </c>
      <c r="C37" s="24">
        <f>'Master Data '!Z37</f>
        <v>359.62509999999997</v>
      </c>
      <c r="D37" s="22">
        <v>163.1</v>
      </c>
      <c r="E37" s="16">
        <v>150</v>
      </c>
      <c r="F37" s="19">
        <v>138</v>
      </c>
      <c r="G37" s="16">
        <v>125.3</v>
      </c>
      <c r="H37" s="8"/>
      <c r="I37" s="2">
        <f t="shared" si="4"/>
        <v>43983</v>
      </c>
      <c r="J37" s="5">
        <f t="shared" si="30"/>
        <v>4.9086387717591065E-2</v>
      </c>
      <c r="K37" s="5">
        <f t="shared" si="30"/>
        <v>3.1624129484461888E-2</v>
      </c>
      <c r="L37" s="5">
        <f t="shared" si="30"/>
        <v>2.9022082018927409E-2</v>
      </c>
      <c r="M37" s="5">
        <f t="shared" si="30"/>
        <v>2.2494887525562453E-2</v>
      </c>
      <c r="N37" s="5">
        <f t="shared" si="30"/>
        <v>3.4482758620689613E-2</v>
      </c>
      <c r="O37" s="5">
        <f t="shared" si="30"/>
        <v>2.1189894050529699E-2</v>
      </c>
      <c r="P37" s="5"/>
      <c r="Q37" s="2">
        <f t="shared" si="8"/>
        <v>43983</v>
      </c>
      <c r="R37" s="5">
        <f t="shared" si="11"/>
        <v>0.26209677419354838</v>
      </c>
      <c r="S37" s="5">
        <f t="shared" si="12"/>
        <v>0.17716890343698846</v>
      </c>
      <c r="T37" s="5">
        <f t="shared" si="13"/>
        <v>2.7725267800882206E-2</v>
      </c>
      <c r="U37" s="5">
        <f t="shared" si="18"/>
        <v>0.11028867505551448</v>
      </c>
      <c r="V37" s="5">
        <f t="shared" si="14"/>
        <v>0.24100719424460429</v>
      </c>
      <c r="W37" s="5">
        <f t="shared" si="15"/>
        <v>0.13599274705349049</v>
      </c>
      <c r="X37" s="5"/>
    </row>
    <row r="38" spans="1:24" x14ac:dyDescent="0.25">
      <c r="A38" s="2">
        <v>44013</v>
      </c>
      <c r="B38" s="24">
        <v>993.6</v>
      </c>
      <c r="C38" s="24">
        <f>'Master Data '!Z38</f>
        <v>363.35879999999997</v>
      </c>
      <c r="D38" s="24">
        <v>164.8</v>
      </c>
      <c r="E38" s="19">
        <v>152.5</v>
      </c>
      <c r="F38" s="16">
        <v>141.80000000000001</v>
      </c>
      <c r="G38" s="19">
        <v>127.9</v>
      </c>
      <c r="H38" s="8"/>
      <c r="I38" s="2">
        <f t="shared" si="4"/>
        <v>44013</v>
      </c>
      <c r="J38" s="5">
        <f t="shared" si="30"/>
        <v>2.4013191796351717E-2</v>
      </c>
      <c r="K38" s="5">
        <f t="shared" si="30"/>
        <v>1.0382200797441555E-2</v>
      </c>
      <c r="L38" s="5">
        <f t="shared" si="30"/>
        <v>1.0423053341508382E-2</v>
      </c>
      <c r="M38" s="5">
        <f t="shared" si="30"/>
        <v>1.6666666666666666E-2</v>
      </c>
      <c r="N38" s="5">
        <f t="shared" si="30"/>
        <v>2.7536231884058054E-2</v>
      </c>
      <c r="O38" s="5">
        <f t="shared" si="30"/>
        <v>2.0750199521149312E-2</v>
      </c>
      <c r="P38" s="5"/>
      <c r="Q38" s="2">
        <f t="shared" si="8"/>
        <v>44013</v>
      </c>
      <c r="R38" s="5">
        <f t="shared" si="11"/>
        <v>0.29240374609781489</v>
      </c>
      <c r="S38" s="5">
        <f t="shared" si="12"/>
        <v>0.18939050736497537</v>
      </c>
      <c r="T38" s="5">
        <f t="shared" si="13"/>
        <v>3.8437303087586784E-2</v>
      </c>
      <c r="U38" s="5">
        <f t="shared" si="18"/>
        <v>0.12879348630643972</v>
      </c>
      <c r="V38" s="5">
        <f t="shared" si="14"/>
        <v>0.27517985611510798</v>
      </c>
      <c r="W38" s="5">
        <f t="shared" si="15"/>
        <v>0.15956482320942891</v>
      </c>
      <c r="X38" s="5"/>
    </row>
    <row r="39" spans="1:24" x14ac:dyDescent="0.25">
      <c r="A39" s="2">
        <v>44044</v>
      </c>
      <c r="B39" s="22">
        <v>998.1</v>
      </c>
      <c r="C39" s="24">
        <f>'Master Data '!Z39</f>
        <v>361.36250000000001</v>
      </c>
      <c r="D39" s="22">
        <v>164.5</v>
      </c>
      <c r="E39" s="16">
        <v>153.6</v>
      </c>
      <c r="F39" s="19">
        <v>142.30000000000001</v>
      </c>
      <c r="G39" s="16">
        <v>127.8</v>
      </c>
      <c r="H39" s="8"/>
      <c r="I39" s="2">
        <f t="shared" si="4"/>
        <v>44044</v>
      </c>
      <c r="J39" s="5">
        <f t="shared" si="30"/>
        <v>4.528985507246377E-3</v>
      </c>
      <c r="K39" s="5">
        <f t="shared" si="30"/>
        <v>-5.4940185843853585E-3</v>
      </c>
      <c r="L39" s="5">
        <f t="shared" si="30"/>
        <v>-1.8203883495146319E-3</v>
      </c>
      <c r="M39" s="5">
        <f t="shared" si="30"/>
        <v>7.2131147540983234E-3</v>
      </c>
      <c r="N39" s="5">
        <f t="shared" si="30"/>
        <v>3.5260930888575456E-3</v>
      </c>
      <c r="O39" s="5">
        <f t="shared" si="30"/>
        <v>-7.8186082877254516E-4</v>
      </c>
      <c r="P39" s="5"/>
      <c r="Q39" s="2">
        <f t="shared" si="8"/>
        <v>44044</v>
      </c>
      <c r="R39" s="5">
        <f t="shared" si="11"/>
        <v>0.29825702393340281</v>
      </c>
      <c r="S39" s="5">
        <f t="shared" si="12"/>
        <v>0.18285597381342067</v>
      </c>
      <c r="T39" s="5">
        <f t="shared" si="13"/>
        <v>3.6546943919344752E-2</v>
      </c>
      <c r="U39" s="5">
        <f t="shared" si="18"/>
        <v>0.13693560325684678</v>
      </c>
      <c r="V39" s="5">
        <f t="shared" si="14"/>
        <v>0.27967625899280585</v>
      </c>
      <c r="W39" s="5">
        <f t="shared" si="15"/>
        <v>0.1586582048957389</v>
      </c>
      <c r="X39" s="5"/>
    </row>
    <row r="40" spans="1:24" x14ac:dyDescent="0.25">
      <c r="A40" s="2">
        <v>44075</v>
      </c>
      <c r="B40" s="24">
        <v>1061</v>
      </c>
      <c r="C40" s="24">
        <f>'Master Data '!Z40</f>
        <v>374.83010000000002</v>
      </c>
      <c r="D40" s="24">
        <v>167.7</v>
      </c>
      <c r="E40" s="19">
        <v>158.6</v>
      </c>
      <c r="F40" s="16">
        <v>147.30000000000001</v>
      </c>
      <c r="G40" s="19">
        <v>133.30000000000001</v>
      </c>
      <c r="H40" s="8"/>
      <c r="I40" s="2">
        <f t="shared" si="4"/>
        <v>44075</v>
      </c>
      <c r="J40" s="5">
        <f t="shared" si="30"/>
        <v>6.3019737501252351E-2</v>
      </c>
      <c r="K40" s="5">
        <f t="shared" si="30"/>
        <v>3.7268947386627012E-2</v>
      </c>
      <c r="L40" s="5">
        <f t="shared" si="30"/>
        <v>1.9452887537993853E-2</v>
      </c>
      <c r="M40" s="5">
        <f t="shared" si="30"/>
        <v>3.2552083333333336E-2</v>
      </c>
      <c r="N40" s="5">
        <f t="shared" si="30"/>
        <v>3.5137034434293744E-2</v>
      </c>
      <c r="O40" s="5">
        <f t="shared" si="30"/>
        <v>4.3035993740219207E-2</v>
      </c>
      <c r="P40" s="5"/>
      <c r="Q40" s="2">
        <f t="shared" si="8"/>
        <v>44075</v>
      </c>
      <c r="R40" s="5">
        <f t="shared" si="11"/>
        <v>0.38007284079084297</v>
      </c>
      <c r="S40" s="5">
        <f t="shared" si="12"/>
        <v>0.2269397708674305</v>
      </c>
      <c r="T40" s="5">
        <f t="shared" si="13"/>
        <v>5.6710775047258986E-2</v>
      </c>
      <c r="U40" s="5">
        <f t="shared" si="18"/>
        <v>0.17394522575869728</v>
      </c>
      <c r="V40" s="5">
        <f t="shared" si="14"/>
        <v>0.32464028776978426</v>
      </c>
      <c r="W40" s="5">
        <f t="shared" si="15"/>
        <v>0.20852221214868555</v>
      </c>
      <c r="X40" s="5"/>
    </row>
    <row r="41" spans="1:24" x14ac:dyDescent="0.25">
      <c r="A41" s="2">
        <v>44105</v>
      </c>
      <c r="B41" s="22">
        <v>1043.8</v>
      </c>
      <c r="C41" s="24">
        <f>'Master Data '!Z41</f>
        <v>371.46609999999998</v>
      </c>
      <c r="D41" s="22">
        <v>165.3</v>
      </c>
      <c r="E41" s="16">
        <v>156.4</v>
      </c>
      <c r="F41" s="19">
        <v>147.4</v>
      </c>
      <c r="G41" s="16">
        <v>131.6</v>
      </c>
      <c r="H41" s="8"/>
      <c r="I41" s="2">
        <f t="shared" si="4"/>
        <v>44105</v>
      </c>
      <c r="J41" s="5">
        <f t="shared" si="30"/>
        <v>-1.6211121583411918E-2</v>
      </c>
      <c r="K41" s="5">
        <f t="shared" si="30"/>
        <v>-8.9747328189492583E-3</v>
      </c>
      <c r="L41" s="5">
        <f t="shared" si="30"/>
        <v>-1.4311270125223478E-2</v>
      </c>
      <c r="M41" s="5">
        <f t="shared" si="30"/>
        <v>-1.387137452711216E-2</v>
      </c>
      <c r="N41" s="5">
        <f t="shared" si="30"/>
        <v>6.7888662593343049E-4</v>
      </c>
      <c r="O41" s="5">
        <f t="shared" si="30"/>
        <v>-1.2753188297074395E-2</v>
      </c>
      <c r="P41" s="5"/>
      <c r="Q41" s="2">
        <f t="shared" si="8"/>
        <v>44105</v>
      </c>
      <c r="R41" s="5">
        <f t="shared" si="11"/>
        <v>0.3577003121748179</v>
      </c>
      <c r="S41" s="5">
        <f t="shared" si="12"/>
        <v>0.21592831423895248</v>
      </c>
      <c r="T41" s="5">
        <f t="shared" si="13"/>
        <v>4.1587901701323399E-2</v>
      </c>
      <c r="U41" s="5">
        <f t="shared" si="18"/>
        <v>0.15766099185788315</v>
      </c>
      <c r="V41" s="5">
        <f t="shared" si="14"/>
        <v>0.32553956834532377</v>
      </c>
      <c r="W41" s="5">
        <f t="shared" si="15"/>
        <v>0.19310970081595646</v>
      </c>
      <c r="X41" s="5"/>
    </row>
    <row r="42" spans="1:24" x14ac:dyDescent="0.25">
      <c r="A42" s="2">
        <v>44136</v>
      </c>
      <c r="B42" s="24">
        <v>1016.3</v>
      </c>
      <c r="C42" s="24">
        <f>'Master Data '!Z42</f>
        <v>354.6293</v>
      </c>
      <c r="D42" s="24">
        <v>161.69999999999999</v>
      </c>
      <c r="E42" s="19">
        <v>154.69999999999999</v>
      </c>
      <c r="F42" s="16">
        <v>144.80000000000001</v>
      </c>
      <c r="G42" s="19">
        <v>129.30000000000001</v>
      </c>
      <c r="H42" s="8"/>
      <c r="I42" s="2">
        <f t="shared" si="4"/>
        <v>44136</v>
      </c>
      <c r="J42" s="5">
        <f t="shared" si="30"/>
        <v>-2.6346043303314814E-2</v>
      </c>
      <c r="K42" s="5">
        <f t="shared" si="30"/>
        <v>-4.5325266558644203E-2</v>
      </c>
      <c r="L42" s="5">
        <f t="shared" si="30"/>
        <v>-2.1778584392014654E-2</v>
      </c>
      <c r="M42" s="5">
        <f t="shared" si="30"/>
        <v>-1.0869565217391413E-2</v>
      </c>
      <c r="N42" s="5">
        <f t="shared" si="30"/>
        <v>-1.7639077340569839E-2</v>
      </c>
      <c r="O42" s="5">
        <f t="shared" si="30"/>
        <v>-1.7477203647416284E-2</v>
      </c>
      <c r="P42" s="5"/>
      <c r="Q42" s="2">
        <f t="shared" si="8"/>
        <v>44136</v>
      </c>
      <c r="R42" s="5">
        <f t="shared" si="11"/>
        <v>0.32193028095733611</v>
      </c>
      <c r="S42" s="5">
        <f t="shared" si="12"/>
        <v>0.16081603927986907</v>
      </c>
      <c r="T42" s="5">
        <f t="shared" si="13"/>
        <v>1.890359168241966E-2</v>
      </c>
      <c r="U42" s="5">
        <f t="shared" si="18"/>
        <v>0.14507772020725385</v>
      </c>
      <c r="V42" s="5">
        <f t="shared" si="14"/>
        <v>0.30215827338129503</v>
      </c>
      <c r="W42" s="5">
        <f t="shared" si="15"/>
        <v>0.17225747960108809</v>
      </c>
      <c r="X42" s="5"/>
    </row>
    <row r="43" spans="1:24" x14ac:dyDescent="0.25">
      <c r="A43" s="2">
        <v>44166</v>
      </c>
      <c r="B43" s="22">
        <v>1116.9000000000001</v>
      </c>
      <c r="C43" s="24">
        <f>'Master Data '!Z43</f>
        <v>396.53789999999998</v>
      </c>
      <c r="D43" s="22">
        <v>179</v>
      </c>
      <c r="E43" s="16">
        <v>170.4</v>
      </c>
      <c r="F43" s="19">
        <v>154.9</v>
      </c>
      <c r="G43" s="16">
        <v>141.30000000000001</v>
      </c>
      <c r="H43" s="8"/>
      <c r="I43" s="2">
        <f t="shared" si="4"/>
        <v>44166</v>
      </c>
      <c r="J43" s="5">
        <f t="shared" si="30"/>
        <v>9.8986519728426786E-2</v>
      </c>
      <c r="K43" s="5">
        <f t="shared" si="30"/>
        <v>0.11817579652893875</v>
      </c>
      <c r="L43" s="5">
        <f t="shared" si="30"/>
        <v>0.10698824984539278</v>
      </c>
      <c r="M43" s="5">
        <f t="shared" si="30"/>
        <v>0.10148674854557219</v>
      </c>
      <c r="N43" s="5">
        <f t="shared" si="30"/>
        <v>6.9751381215469574E-2</v>
      </c>
      <c r="O43" s="5">
        <f t="shared" si="30"/>
        <v>9.2807424593967514E-2</v>
      </c>
      <c r="P43" s="5"/>
      <c r="Q43" s="2">
        <f t="shared" si="8"/>
        <v>44166</v>
      </c>
      <c r="R43" s="5">
        <f t="shared" si="11"/>
        <v>0.45278355879292426</v>
      </c>
      <c r="S43" s="5">
        <f t="shared" si="12"/>
        <v>0.29799639934533545</v>
      </c>
      <c r="T43" s="5">
        <f t="shared" si="13"/>
        <v>0.12791430371770646</v>
      </c>
      <c r="U43" s="5">
        <f t="shared" si="18"/>
        <v>0.26128793486306451</v>
      </c>
      <c r="V43" s="5">
        <f t="shared" si="14"/>
        <v>0.39298561151079137</v>
      </c>
      <c r="W43" s="5">
        <f t="shared" si="15"/>
        <v>0.28105167724388047</v>
      </c>
      <c r="X43" s="5"/>
    </row>
    <row r="44" spans="1:24" x14ac:dyDescent="0.25">
      <c r="A44" s="2">
        <v>44197</v>
      </c>
      <c r="B44" s="24">
        <v>1141.8</v>
      </c>
      <c r="C44" s="24">
        <f>'Master Data '!Z44</f>
        <v>403.7885</v>
      </c>
      <c r="D44" s="24">
        <v>183.7</v>
      </c>
      <c r="E44" s="19">
        <v>174</v>
      </c>
      <c r="F44" s="16">
        <v>155.30000000000001</v>
      </c>
      <c r="G44" s="19">
        <v>144.19999999999999</v>
      </c>
      <c r="H44" s="8"/>
      <c r="I44" s="2">
        <f t="shared" si="4"/>
        <v>44197</v>
      </c>
      <c r="J44" s="5">
        <f t="shared" si="30"/>
        <v>2.2293849046467779E-2</v>
      </c>
      <c r="K44" s="5">
        <f t="shared" si="30"/>
        <v>1.8284759161734655E-2</v>
      </c>
      <c r="L44" s="5">
        <f t="shared" si="30"/>
        <v>2.6256983240223401E-2</v>
      </c>
      <c r="M44" s="5">
        <f t="shared" si="30"/>
        <v>2.1126760563380247E-2</v>
      </c>
      <c r="N44" s="5">
        <f t="shared" si="30"/>
        <v>2.5823111684958404E-3</v>
      </c>
      <c r="O44" s="5">
        <f t="shared" si="30"/>
        <v>2.0523708421797432E-2</v>
      </c>
      <c r="P44" s="5"/>
      <c r="Q44" s="2">
        <f t="shared" si="8"/>
        <v>44197</v>
      </c>
      <c r="R44" s="5">
        <f t="shared" si="11"/>
        <v>0.48517169614984396</v>
      </c>
      <c r="S44" s="5">
        <f t="shared" si="12"/>
        <v>0.32172995090016365</v>
      </c>
      <c r="T44" s="5">
        <f t="shared" si="13"/>
        <v>0.15752993068683052</v>
      </c>
      <c r="U44" s="5">
        <f t="shared" si="18"/>
        <v>0.28793486306439681</v>
      </c>
      <c r="V44" s="5">
        <f t="shared" si="14"/>
        <v>0.39658273381294973</v>
      </c>
      <c r="W44" s="5">
        <f t="shared" si="15"/>
        <v>0.30734360834088842</v>
      </c>
      <c r="X44" s="5"/>
    </row>
    <row r="45" spans="1:24" x14ac:dyDescent="0.25">
      <c r="A45" s="2">
        <v>44228</v>
      </c>
      <c r="B45" s="22">
        <v>1118.5999999999999</v>
      </c>
      <c r="C45" s="24">
        <f>'Master Data '!Z45</f>
        <v>400.00110000000001</v>
      </c>
      <c r="D45" s="22">
        <v>185.1</v>
      </c>
      <c r="E45" s="16">
        <v>175.2</v>
      </c>
      <c r="F45" s="19">
        <v>151.9</v>
      </c>
      <c r="G45" s="16">
        <v>144.80000000000001</v>
      </c>
      <c r="H45" s="8"/>
      <c r="I45" s="2">
        <f t="shared" si="4"/>
        <v>44228</v>
      </c>
      <c r="J45" s="5">
        <f t="shared" si="30"/>
        <v>-2.0318794885268915E-2</v>
      </c>
      <c r="K45" s="5">
        <f t="shared" si="30"/>
        <v>-9.3796628680608563E-3</v>
      </c>
      <c r="L45" s="5">
        <f t="shared" si="30"/>
        <v>7.6211213935765149E-3</v>
      </c>
      <c r="M45" s="5">
        <f t="shared" si="30"/>
        <v>6.8965517241378659E-3</v>
      </c>
      <c r="N45" s="5">
        <f t="shared" si="30"/>
        <v>-2.1893110109465586E-2</v>
      </c>
      <c r="O45" s="5">
        <f t="shared" si="30"/>
        <v>4.1608876560334448E-3</v>
      </c>
      <c r="P45" s="5"/>
      <c r="Q45" s="2">
        <f t="shared" si="8"/>
        <v>44228</v>
      </c>
      <c r="R45" s="5">
        <f t="shared" si="11"/>
        <v>0.45499479708636831</v>
      </c>
      <c r="S45" s="5">
        <f t="shared" si="12"/>
        <v>0.30933256955810151</v>
      </c>
      <c r="T45" s="5">
        <f t="shared" si="13"/>
        <v>0.16635160680529304</v>
      </c>
      <c r="U45" s="5">
        <f t="shared" si="18"/>
        <v>0.29681717246484085</v>
      </c>
      <c r="V45" s="5">
        <f t="shared" si="14"/>
        <v>0.36600719424460432</v>
      </c>
      <c r="W45" s="5">
        <f t="shared" si="15"/>
        <v>0.31278331822302824</v>
      </c>
      <c r="X45" s="5"/>
    </row>
    <row r="46" spans="1:24" x14ac:dyDescent="0.25">
      <c r="A46" s="2">
        <v>44256</v>
      </c>
      <c r="B46" s="24">
        <v>1156.2</v>
      </c>
      <c r="C46" s="24">
        <f>'Master Data '!Z46</f>
        <v>410.06889999999999</v>
      </c>
      <c r="D46" s="24">
        <v>189.6</v>
      </c>
      <c r="E46" s="19">
        <v>180.3</v>
      </c>
      <c r="F46" s="16">
        <v>152.19999999999999</v>
      </c>
      <c r="G46" s="19">
        <v>147.9</v>
      </c>
      <c r="H46" s="8"/>
      <c r="I46" s="2">
        <f t="shared" si="4"/>
        <v>44256</v>
      </c>
      <c r="J46" s="5">
        <f t="shared" si="30"/>
        <v>3.3613445378151384E-2</v>
      </c>
      <c r="K46" s="5">
        <f t="shared" si="30"/>
        <v>2.5169430784065285E-2</v>
      </c>
      <c r="L46" s="5">
        <f t="shared" si="30"/>
        <v>2.4311183144246355E-2</v>
      </c>
      <c r="M46" s="5">
        <f t="shared" si="30"/>
        <v>2.9109589041096021E-2</v>
      </c>
      <c r="N46" s="5">
        <f t="shared" si="30"/>
        <v>1.9749835418037061E-3</v>
      </c>
      <c r="O46" s="5">
        <f t="shared" si="30"/>
        <v>2.1408839779005484E-2</v>
      </c>
      <c r="P46" s="5"/>
      <c r="Q46" s="2">
        <f t="shared" si="8"/>
        <v>44256</v>
      </c>
      <c r="R46" s="5">
        <f t="shared" si="11"/>
        <v>0.50390218522372543</v>
      </c>
      <c r="S46" s="5">
        <f t="shared" si="12"/>
        <v>0.34228772504091648</v>
      </c>
      <c r="T46" s="5">
        <f t="shared" si="13"/>
        <v>0.19470699432892255</v>
      </c>
      <c r="U46" s="5">
        <f t="shared" si="18"/>
        <v>0.33456698741672847</v>
      </c>
      <c r="V46" s="5">
        <f t="shared" si="14"/>
        <v>0.36870503597122289</v>
      </c>
      <c r="W46" s="5">
        <f t="shared" si="15"/>
        <v>0.34088848594741622</v>
      </c>
      <c r="X46" s="5"/>
    </row>
    <row r="47" spans="1:24" x14ac:dyDescent="0.25">
      <c r="A47" s="2">
        <v>44287</v>
      </c>
      <c r="B47" s="22">
        <v>1209.5999999999999</v>
      </c>
      <c r="C47" s="24">
        <f>'Master Data '!Z47</f>
        <v>450.60140000000001</v>
      </c>
      <c r="D47" s="22">
        <v>205.5</v>
      </c>
      <c r="E47" s="16">
        <v>191.8</v>
      </c>
      <c r="F47" s="19">
        <v>164.8</v>
      </c>
      <c r="G47" s="16">
        <v>157.5</v>
      </c>
      <c r="H47" s="8"/>
      <c r="I47" s="2">
        <f t="shared" si="4"/>
        <v>44287</v>
      </c>
      <c r="J47" s="5">
        <f t="shared" si="30"/>
        <v>4.618578100674612E-2</v>
      </c>
      <c r="K47" s="5">
        <f t="shared" si="30"/>
        <v>9.8843145627478771E-2</v>
      </c>
      <c r="L47" s="5">
        <f t="shared" si="30"/>
        <v>8.3860759493670917E-2</v>
      </c>
      <c r="M47" s="5">
        <f t="shared" si="30"/>
        <v>6.3782584581253465E-2</v>
      </c>
      <c r="N47" s="5">
        <f t="shared" si="30"/>
        <v>8.2785808147174927E-2</v>
      </c>
      <c r="O47" s="5">
        <f t="shared" si="30"/>
        <v>6.4908722109533426E-2</v>
      </c>
      <c r="P47" s="5"/>
      <c r="Q47" s="2">
        <f t="shared" si="8"/>
        <v>44287</v>
      </c>
      <c r="R47" s="5">
        <f t="shared" si="11"/>
        <v>0.57336108220603532</v>
      </c>
      <c r="S47" s="5">
        <f t="shared" si="12"/>
        <v>0.47496366612111296</v>
      </c>
      <c r="T47" s="5">
        <f t="shared" si="13"/>
        <v>0.29489603024574679</v>
      </c>
      <c r="U47" s="5">
        <f t="shared" si="18"/>
        <v>0.41968911917098461</v>
      </c>
      <c r="V47" s="5">
        <f t="shared" si="14"/>
        <v>0.48201438848920869</v>
      </c>
      <c r="W47" s="5">
        <f t="shared" si="15"/>
        <v>0.42792384406165007</v>
      </c>
      <c r="X47" s="5"/>
    </row>
    <row r="48" spans="1:24" x14ac:dyDescent="0.25">
      <c r="A48" s="2">
        <v>44317</v>
      </c>
      <c r="B48" s="24">
        <v>1250.3</v>
      </c>
      <c r="C48" s="24">
        <f>'Master Data '!Z48</f>
        <v>451.37290000000002</v>
      </c>
      <c r="D48" s="24">
        <v>209.4</v>
      </c>
      <c r="E48" s="19">
        <v>194.5</v>
      </c>
      <c r="F48" s="16">
        <v>168.8</v>
      </c>
      <c r="G48" s="19">
        <v>160.30000000000001</v>
      </c>
      <c r="H48" s="8"/>
      <c r="I48" s="2">
        <f t="shared" si="4"/>
        <v>44317</v>
      </c>
      <c r="J48" s="5">
        <f t="shared" si="30"/>
        <v>3.3647486772486815E-2</v>
      </c>
      <c r="K48" s="5">
        <f t="shared" si="30"/>
        <v>1.7121562427458129E-3</v>
      </c>
      <c r="L48" s="5">
        <f t="shared" si="30"/>
        <v>1.8978102189781049E-2</v>
      </c>
      <c r="M48" s="5">
        <f t="shared" si="30"/>
        <v>1.4077163712200148E-2</v>
      </c>
      <c r="N48" s="5">
        <f t="shared" si="30"/>
        <v>2.4271844660194174E-2</v>
      </c>
      <c r="O48" s="5">
        <f t="shared" si="30"/>
        <v>1.7777777777777851E-2</v>
      </c>
      <c r="P48" s="5"/>
      <c r="Q48" s="2">
        <f t="shared" si="8"/>
        <v>44317</v>
      </c>
      <c r="R48" s="5">
        <f t="shared" si="11"/>
        <v>0.62630072840790851</v>
      </c>
      <c r="S48" s="5">
        <f t="shared" si="12"/>
        <v>0.47748903436988549</v>
      </c>
      <c r="T48" s="5">
        <f t="shared" si="13"/>
        <v>0.31947069943289236</v>
      </c>
      <c r="U48" s="5">
        <f t="shared" si="18"/>
        <v>0.43967431532198376</v>
      </c>
      <c r="V48" s="5">
        <f t="shared" si="14"/>
        <v>0.51798561151079148</v>
      </c>
      <c r="W48" s="5">
        <f t="shared" si="15"/>
        <v>0.45330915684496842</v>
      </c>
      <c r="X48" s="5"/>
    </row>
    <row r="49" spans="1:24" x14ac:dyDescent="0.25">
      <c r="A49" s="2">
        <v>44348</v>
      </c>
      <c r="B49" s="22">
        <v>1246.5999999999999</v>
      </c>
      <c r="C49" s="24">
        <f>'Master Data '!Z49</f>
        <v>455.6284</v>
      </c>
      <c r="D49" s="22">
        <v>210.7</v>
      </c>
      <c r="E49" s="16">
        <v>195.8</v>
      </c>
      <c r="F49" s="19">
        <v>168.8</v>
      </c>
      <c r="G49" s="16">
        <v>160.30000000000001</v>
      </c>
      <c r="H49" s="8"/>
      <c r="I49" s="2">
        <f t="shared" si="4"/>
        <v>44348</v>
      </c>
      <c r="J49" s="5">
        <f t="shared" si="30"/>
        <v>-2.9592897704551271E-3</v>
      </c>
      <c r="K49" s="5">
        <f t="shared" si="30"/>
        <v>9.4279031816043527E-3</v>
      </c>
      <c r="L49" s="5">
        <f t="shared" si="30"/>
        <v>6.2082139446035479E-3</v>
      </c>
      <c r="M49" s="5">
        <f t="shared" si="30"/>
        <v>6.6838046272494154E-3</v>
      </c>
      <c r="N49" s="5">
        <f t="shared" si="30"/>
        <v>0</v>
      </c>
      <c r="O49" s="5">
        <f t="shared" si="30"/>
        <v>0</v>
      </c>
      <c r="P49" s="5"/>
      <c r="Q49" s="2">
        <f t="shared" si="8"/>
        <v>44348</v>
      </c>
      <c r="R49" s="5">
        <f t="shared" si="11"/>
        <v>0.62148803329864721</v>
      </c>
      <c r="S49" s="5">
        <f t="shared" si="12"/>
        <v>0.49141865793780687</v>
      </c>
      <c r="T49" s="5">
        <f t="shared" si="13"/>
        <v>0.32766225582860747</v>
      </c>
      <c r="U49" s="5">
        <f t="shared" si="18"/>
        <v>0.449296817172465</v>
      </c>
      <c r="V49" s="5">
        <f t="shared" si="14"/>
        <v>0.51798561151079148</v>
      </c>
      <c r="W49" s="5">
        <f t="shared" si="15"/>
        <v>0.45330915684496842</v>
      </c>
      <c r="X49" s="5"/>
    </row>
    <row r="50" spans="1:24" x14ac:dyDescent="0.25">
      <c r="A50" s="2">
        <v>44378</v>
      </c>
      <c r="B50" s="24">
        <v>1301.5999999999999</v>
      </c>
      <c r="C50" s="24">
        <f>'Master Data '!Z50</f>
        <v>469.40910000000002</v>
      </c>
      <c r="D50" s="24">
        <v>215.2</v>
      </c>
      <c r="E50" s="19">
        <v>201.4</v>
      </c>
      <c r="F50" s="16">
        <v>178.2</v>
      </c>
      <c r="G50" s="19">
        <v>166.7</v>
      </c>
      <c r="H50" s="8"/>
      <c r="I50" s="2">
        <f t="shared" si="4"/>
        <v>44378</v>
      </c>
      <c r="J50" s="5">
        <f t="shared" si="30"/>
        <v>4.4120006417455483E-2</v>
      </c>
      <c r="K50" s="5">
        <f t="shared" si="30"/>
        <v>3.024548074702987E-2</v>
      </c>
      <c r="L50" s="5">
        <f t="shared" si="30"/>
        <v>2.1357380161366873E-2</v>
      </c>
      <c r="M50" s="5">
        <f t="shared" si="30"/>
        <v>2.8600612870275762E-2</v>
      </c>
      <c r="N50" s="5">
        <f t="shared" si="30"/>
        <v>5.5687203791469055E-2</v>
      </c>
      <c r="O50" s="5">
        <f t="shared" si="30"/>
        <v>3.9925140361821439E-2</v>
      </c>
      <c r="P50" s="5"/>
      <c r="Q50" s="2">
        <f t="shared" si="8"/>
        <v>44378</v>
      </c>
      <c r="R50" s="5">
        <f t="shared" si="11"/>
        <v>0.69302809573361079</v>
      </c>
      <c r="S50" s="5">
        <f t="shared" si="12"/>
        <v>0.53652733224222593</v>
      </c>
      <c r="T50" s="5">
        <f t="shared" si="13"/>
        <v>0.35601764335223696</v>
      </c>
      <c r="U50" s="5">
        <f t="shared" si="18"/>
        <v>0.49074759437453747</v>
      </c>
      <c r="V50" s="5">
        <f t="shared" si="14"/>
        <v>0.6025179856115106</v>
      </c>
      <c r="W50" s="5">
        <f t="shared" si="15"/>
        <v>0.51133272892112414</v>
      </c>
      <c r="X50" s="5"/>
    </row>
    <row r="51" spans="1:24" x14ac:dyDescent="0.25">
      <c r="A51" s="2">
        <v>44409</v>
      </c>
      <c r="B51" s="22">
        <v>1325.8</v>
      </c>
      <c r="C51" s="24">
        <f>'Master Data '!Z51</f>
        <v>482.12279999999998</v>
      </c>
      <c r="D51" s="22">
        <v>218.3</v>
      </c>
      <c r="E51" s="16">
        <v>202.8</v>
      </c>
      <c r="F51" s="19">
        <v>186.6</v>
      </c>
      <c r="G51" s="16">
        <v>168.3</v>
      </c>
      <c r="H51" s="8"/>
      <c r="I51" s="2">
        <f t="shared" si="4"/>
        <v>44409</v>
      </c>
      <c r="J51" s="5">
        <f t="shared" si="30"/>
        <v>1.859250153657041E-2</v>
      </c>
      <c r="K51" s="5">
        <f t="shared" si="30"/>
        <v>2.7084477058497501E-2</v>
      </c>
      <c r="L51" s="5">
        <f t="shared" si="30"/>
        <v>1.440520446096665E-2</v>
      </c>
      <c r="M51" s="5">
        <f t="shared" si="30"/>
        <v>6.951340615690197E-3</v>
      </c>
      <c r="N51" s="5">
        <f t="shared" si="30"/>
        <v>4.7138047138047173E-2</v>
      </c>
      <c r="O51" s="5">
        <f t="shared" si="30"/>
        <v>9.5980803839233516E-3</v>
      </c>
      <c r="P51" s="5"/>
      <c r="Q51" s="2">
        <f t="shared" si="8"/>
        <v>44409</v>
      </c>
      <c r="R51" s="5">
        <f t="shared" si="11"/>
        <v>0.72450572320499484</v>
      </c>
      <c r="S51" s="5">
        <f t="shared" si="12"/>
        <v>0.57814337152209483</v>
      </c>
      <c r="T51" s="5">
        <f t="shared" si="13"/>
        <v>0.37555135475740409</v>
      </c>
      <c r="U51" s="5">
        <f t="shared" si="18"/>
        <v>0.50111028867505569</v>
      </c>
      <c r="V51" s="5">
        <f t="shared" si="14"/>
        <v>0.67805755395683442</v>
      </c>
      <c r="W51" s="5">
        <f t="shared" si="15"/>
        <v>0.52583862194016329</v>
      </c>
      <c r="X51" s="5"/>
    </row>
    <row r="52" spans="1:24" x14ac:dyDescent="0.25">
      <c r="A52" s="2">
        <v>44440</v>
      </c>
      <c r="B52" s="24">
        <v>1372</v>
      </c>
      <c r="C52" s="24">
        <f>'Master Data '!Z52</f>
        <v>494.38670000000002</v>
      </c>
      <c r="D52" s="24">
        <v>224.1</v>
      </c>
      <c r="E52" s="19">
        <v>208.2</v>
      </c>
      <c r="F52" s="16">
        <v>191.9</v>
      </c>
      <c r="G52" s="19">
        <v>173.3</v>
      </c>
      <c r="H52" s="8"/>
      <c r="I52" s="2">
        <f t="shared" si="4"/>
        <v>44440</v>
      </c>
      <c r="J52" s="5">
        <f t="shared" si="30"/>
        <v>3.4846884899683246E-2</v>
      </c>
      <c r="K52" s="5">
        <f t="shared" si="30"/>
        <v>2.5437295228518616E-2</v>
      </c>
      <c r="L52" s="5">
        <f t="shared" si="30"/>
        <v>2.6568941823179031E-2</v>
      </c>
      <c r="M52" s="5">
        <f t="shared" si="30"/>
        <v>2.6627218934911129E-2</v>
      </c>
      <c r="N52" s="5">
        <f t="shared" si="30"/>
        <v>2.8403001071811422E-2</v>
      </c>
      <c r="O52" s="5">
        <f t="shared" si="30"/>
        <v>2.9708853238265002E-2</v>
      </c>
      <c r="P52" s="5"/>
      <c r="Q52" s="2">
        <f t="shared" si="8"/>
        <v>44440</v>
      </c>
      <c r="R52" s="5">
        <f t="shared" si="11"/>
        <v>0.78459937565036431</v>
      </c>
      <c r="S52" s="5">
        <f t="shared" si="12"/>
        <v>0.61828707037643216</v>
      </c>
      <c r="T52" s="5">
        <f t="shared" si="13"/>
        <v>0.41209829867674863</v>
      </c>
      <c r="U52" s="5">
        <f t="shared" si="18"/>
        <v>0.54108068097705397</v>
      </c>
      <c r="V52" s="5">
        <f t="shared" si="14"/>
        <v>0.72571942446043169</v>
      </c>
      <c r="W52" s="5">
        <f t="shared" si="15"/>
        <v>0.57116953762466016</v>
      </c>
      <c r="X52" s="5"/>
    </row>
    <row r="53" spans="1:24" x14ac:dyDescent="0.25">
      <c r="A53" s="2">
        <v>44470</v>
      </c>
      <c r="B53" s="22">
        <v>1326.9</v>
      </c>
      <c r="C53" s="24">
        <f>'Master Data '!Z53</f>
        <v>479.18540000000002</v>
      </c>
      <c r="D53" s="22">
        <v>218.7</v>
      </c>
      <c r="E53" s="16">
        <v>203.5</v>
      </c>
      <c r="F53" s="19">
        <v>183.8</v>
      </c>
      <c r="G53" s="16">
        <v>169.2</v>
      </c>
      <c r="H53" s="8"/>
      <c r="I53" s="2">
        <f t="shared" si="4"/>
        <v>44470</v>
      </c>
      <c r="J53" s="5">
        <f t="shared" si="30"/>
        <v>-3.2871720116618007E-2</v>
      </c>
      <c r="K53" s="5">
        <f t="shared" si="30"/>
        <v>-3.0747793174856854E-2</v>
      </c>
      <c r="L53" s="5">
        <f t="shared" si="30"/>
        <v>-2.40963855421687E-2</v>
      </c>
      <c r="M53" s="5">
        <f t="shared" si="30"/>
        <v>-2.2574447646493703E-2</v>
      </c>
      <c r="N53" s="5">
        <f t="shared" si="30"/>
        <v>-4.2209484106305338E-2</v>
      </c>
      <c r="O53" s="5">
        <f t="shared" si="30"/>
        <v>-2.3658395845355007E-2</v>
      </c>
      <c r="P53" s="5"/>
      <c r="Q53" s="2">
        <f t="shared" si="8"/>
        <v>44470</v>
      </c>
      <c r="R53" s="5">
        <f t="shared" si="11"/>
        <v>0.72593652445369428</v>
      </c>
      <c r="S53" s="5">
        <f t="shared" si="12"/>
        <v>0.56852831423895256</v>
      </c>
      <c r="T53" s="5">
        <f t="shared" si="13"/>
        <v>0.3780718336483932</v>
      </c>
      <c r="U53" s="5">
        <f t="shared" si="18"/>
        <v>0.50629163582531467</v>
      </c>
      <c r="V53" s="5">
        <f t="shared" si="14"/>
        <v>0.65287769784172667</v>
      </c>
      <c r="W53" s="5">
        <f t="shared" si="15"/>
        <v>0.53399818676337252</v>
      </c>
      <c r="X53" s="5"/>
    </row>
    <row r="54" spans="1:24" x14ac:dyDescent="0.25">
      <c r="A54" s="2">
        <v>44501</v>
      </c>
      <c r="B54" s="24">
        <v>1405.2</v>
      </c>
      <c r="C54" s="24">
        <f>'Master Data '!Z54</f>
        <v>503.72059999999999</v>
      </c>
      <c r="D54" s="24">
        <v>230.7</v>
      </c>
      <c r="E54" s="19">
        <v>211.1</v>
      </c>
      <c r="F54" s="16">
        <v>196.4</v>
      </c>
      <c r="G54" s="19">
        <v>178.4</v>
      </c>
      <c r="H54" s="8"/>
      <c r="I54" s="2">
        <f t="shared" si="4"/>
        <v>44501</v>
      </c>
      <c r="J54" s="5">
        <f t="shared" si="30"/>
        <v>5.9009721908207059E-2</v>
      </c>
      <c r="K54" s="5">
        <f t="shared" si="30"/>
        <v>5.1201893880740049E-2</v>
      </c>
      <c r="L54" s="5">
        <f t="shared" si="30"/>
        <v>5.4869684499314134E-2</v>
      </c>
      <c r="M54" s="5">
        <f t="shared" si="30"/>
        <v>3.7346437346437319E-2</v>
      </c>
      <c r="N54" s="5">
        <f t="shared" si="30"/>
        <v>6.8552774755168633E-2</v>
      </c>
      <c r="O54" s="5">
        <f t="shared" si="30"/>
        <v>5.4373522458628948E-2</v>
      </c>
      <c r="P54" s="5"/>
      <c r="Q54" s="2">
        <f t="shared" si="8"/>
        <v>44501</v>
      </c>
      <c r="R54" s="5">
        <f t="shared" si="11"/>
        <v>0.8277835587929242</v>
      </c>
      <c r="S54" s="5">
        <f t="shared" si="12"/>
        <v>0.64883993453355149</v>
      </c>
      <c r="T54" s="5">
        <f t="shared" si="13"/>
        <v>0.45368620037807189</v>
      </c>
      <c r="U54" s="5">
        <f t="shared" si="18"/>
        <v>0.5625462620281273</v>
      </c>
      <c r="V54" s="5">
        <f t="shared" si="14"/>
        <v>0.76618705035971224</v>
      </c>
      <c r="W54" s="5">
        <f t="shared" si="15"/>
        <v>0.61740707162284691</v>
      </c>
      <c r="X54" s="5"/>
    </row>
    <row r="55" spans="1:24" x14ac:dyDescent="0.25">
      <c r="A55" s="2">
        <v>44531</v>
      </c>
      <c r="B55" s="22">
        <v>1397.4</v>
      </c>
      <c r="C55" s="24">
        <f>'Master Data '!Z55</f>
        <v>507.0403</v>
      </c>
      <c r="D55" s="22">
        <v>230.3</v>
      </c>
      <c r="E55" s="16">
        <v>212</v>
      </c>
      <c r="F55" s="19">
        <v>203.3</v>
      </c>
      <c r="G55" s="16">
        <v>178.4</v>
      </c>
      <c r="H55" s="8"/>
      <c r="I55" s="2">
        <f t="shared" si="4"/>
        <v>44531</v>
      </c>
      <c r="J55" s="5">
        <f t="shared" si="30"/>
        <v>-5.5508112724167056E-3</v>
      </c>
      <c r="K55" s="5">
        <f t="shared" si="30"/>
        <v>6.5903598145480085E-3</v>
      </c>
      <c r="L55" s="5">
        <f t="shared" si="30"/>
        <v>-1.7338534893800489E-3</v>
      </c>
      <c r="M55" s="5">
        <f t="shared" si="30"/>
        <v>4.2633822832780941E-3</v>
      </c>
      <c r="N55" s="5">
        <f t="shared" si="30"/>
        <v>3.5132382892057057E-2</v>
      </c>
      <c r="O55" s="5">
        <f t="shared" si="30"/>
        <v>0</v>
      </c>
      <c r="P55" s="5"/>
      <c r="Q55" s="2">
        <f t="shared" si="8"/>
        <v>44531</v>
      </c>
      <c r="R55" s="5">
        <f t="shared" si="11"/>
        <v>0.81763787721123848</v>
      </c>
      <c r="S55" s="5">
        <f t="shared" si="12"/>
        <v>0.65970638297872342</v>
      </c>
      <c r="T55" s="5">
        <f t="shared" si="13"/>
        <v>0.45116572148708273</v>
      </c>
      <c r="U55" s="5">
        <f t="shared" si="18"/>
        <v>0.56920799407846046</v>
      </c>
      <c r="V55" s="5">
        <f t="shared" si="14"/>
        <v>0.82823741007194251</v>
      </c>
      <c r="W55" s="5">
        <f t="shared" si="15"/>
        <v>0.61740707162284691</v>
      </c>
      <c r="X55" s="5"/>
    </row>
    <row r="56" spans="1:24" x14ac:dyDescent="0.25">
      <c r="A56" s="2">
        <v>44562</v>
      </c>
      <c r="B56" s="24">
        <v>1440.2</v>
      </c>
      <c r="C56" s="24">
        <f>'Master Data '!Z56</f>
        <v>533.60670000000005</v>
      </c>
      <c r="D56" s="24">
        <v>241.2</v>
      </c>
      <c r="E56" s="19">
        <v>219.3</v>
      </c>
      <c r="F56" s="16">
        <v>214.9</v>
      </c>
      <c r="G56" s="19">
        <v>183.9</v>
      </c>
      <c r="H56" s="8"/>
      <c r="I56" s="2">
        <f t="shared" si="4"/>
        <v>44562</v>
      </c>
      <c r="J56" s="5">
        <f t="shared" si="30"/>
        <v>3.062830971804777E-2</v>
      </c>
      <c r="K56" s="5">
        <f t="shared" si="30"/>
        <v>5.2395046310914621E-2</v>
      </c>
      <c r="L56" s="5">
        <f t="shared" si="30"/>
        <v>4.7329570125922607E-2</v>
      </c>
      <c r="M56" s="5">
        <f t="shared" si="30"/>
        <v>3.4433962264150998E-2</v>
      </c>
      <c r="N56" s="5">
        <f t="shared" si="30"/>
        <v>5.705853418593209E-2</v>
      </c>
      <c r="O56" s="5">
        <f t="shared" si="30"/>
        <v>3.0829596412556053E-2</v>
      </c>
      <c r="P56" s="5"/>
      <c r="Q56" s="2">
        <f t="shared" si="8"/>
        <v>44562</v>
      </c>
      <c r="R56" s="5">
        <f t="shared" si="11"/>
        <v>0.87330905306971918</v>
      </c>
      <c r="S56" s="5">
        <f t="shared" si="12"/>
        <v>0.74666677577741425</v>
      </c>
      <c r="T56" s="5">
        <f t="shared" si="13"/>
        <v>0.51984877126654072</v>
      </c>
      <c r="U56" s="5">
        <f t="shared" si="18"/>
        <v>0.62324204293116225</v>
      </c>
      <c r="V56" s="5">
        <f t="shared" si="14"/>
        <v>0.93255395683453235</v>
      </c>
      <c r="W56" s="5">
        <f t="shared" si="15"/>
        <v>0.6672710788757934</v>
      </c>
      <c r="X56" s="5"/>
    </row>
    <row r="57" spans="1:24" x14ac:dyDescent="0.25">
      <c r="A57" s="2">
        <v>44593</v>
      </c>
      <c r="B57" s="22">
        <v>1351.8</v>
      </c>
      <c r="C57" s="24">
        <f>'Master Data '!Z57</f>
        <v>514.49429999999995</v>
      </c>
      <c r="D57" s="22">
        <v>235.3</v>
      </c>
      <c r="E57" s="16">
        <v>211.3</v>
      </c>
      <c r="F57" s="19">
        <v>198.4</v>
      </c>
      <c r="G57" s="16">
        <v>175.7</v>
      </c>
      <c r="H57" s="8"/>
      <c r="I57" s="2">
        <f t="shared" si="4"/>
        <v>44593</v>
      </c>
      <c r="J57" s="5">
        <f t="shared" si="30"/>
        <v>-6.1380363838355843E-2</v>
      </c>
      <c r="K57" s="5">
        <f t="shared" si="30"/>
        <v>-3.5817391348347181E-2</v>
      </c>
      <c r="L57" s="5">
        <f t="shared" si="30"/>
        <v>-2.4461028192371382E-2</v>
      </c>
      <c r="M57" s="5">
        <f t="shared" si="30"/>
        <v>-3.6479708162334701E-2</v>
      </c>
      <c r="N57" s="5">
        <f t="shared" si="30"/>
        <v>-7.6779897626803165E-2</v>
      </c>
      <c r="O57" s="5">
        <f t="shared" si="30"/>
        <v>-4.4589450788472089E-2</v>
      </c>
      <c r="P57" s="5"/>
      <c r="Q57" s="2">
        <f t="shared" si="8"/>
        <v>44593</v>
      </c>
      <c r="R57" s="5">
        <f t="shared" si="11"/>
        <v>0.75832466181061398</v>
      </c>
      <c r="S57" s="5">
        <f t="shared" si="12"/>
        <v>0.68410572831423877</v>
      </c>
      <c r="T57" s="5">
        <f t="shared" si="13"/>
        <v>0.48267170762444883</v>
      </c>
      <c r="U57" s="5">
        <f t="shared" si="18"/>
        <v>0.56402664692820148</v>
      </c>
      <c r="V57" s="5">
        <f t="shared" si="14"/>
        <v>0.78417266187050361</v>
      </c>
      <c r="W57" s="5">
        <f t="shared" si="15"/>
        <v>0.59292837715321844</v>
      </c>
      <c r="X57" s="5"/>
    </row>
    <row r="58" spans="1:24" x14ac:dyDescent="0.25">
      <c r="A58" s="2">
        <v>44621</v>
      </c>
      <c r="B58" s="24">
        <v>1290.8</v>
      </c>
      <c r="C58" s="24">
        <f>'Master Data '!Z58</f>
        <v>503.83179999999999</v>
      </c>
      <c r="D58" s="24">
        <v>229.3</v>
      </c>
      <c r="E58" s="19">
        <v>205.3</v>
      </c>
      <c r="F58" s="16">
        <v>189.9</v>
      </c>
      <c r="G58" s="19">
        <v>171.5</v>
      </c>
      <c r="H58" s="8"/>
      <c r="I58" s="2">
        <f t="shared" si="4"/>
        <v>44621</v>
      </c>
      <c r="J58" s="5">
        <f t="shared" si="30"/>
        <v>-4.5125018493860039E-2</v>
      </c>
      <c r="K58" s="5">
        <f t="shared" si="30"/>
        <v>-2.0724233485191122E-2</v>
      </c>
      <c r="L58" s="5">
        <f t="shared" si="30"/>
        <v>-2.54993625159371E-2</v>
      </c>
      <c r="M58" s="5">
        <f t="shared" si="30"/>
        <v>-2.8395646000946521E-2</v>
      </c>
      <c r="N58" s="5">
        <f t="shared" si="30"/>
        <v>-4.2842741935483868E-2</v>
      </c>
      <c r="O58" s="5">
        <f t="shared" si="30"/>
        <v>-2.3904382470119459E-2</v>
      </c>
      <c r="P58" s="5"/>
      <c r="Q58" s="2">
        <f t="shared" si="8"/>
        <v>44621</v>
      </c>
      <c r="R58" s="5">
        <f t="shared" si="11"/>
        <v>0.67898022892819987</v>
      </c>
      <c r="S58" s="5">
        <f t="shared" si="12"/>
        <v>0.64920392798690663</v>
      </c>
      <c r="T58" s="5">
        <f t="shared" si="13"/>
        <v>0.44486452425960948</v>
      </c>
      <c r="U58" s="5">
        <f t="shared" si="18"/>
        <v>0.51961509992598087</v>
      </c>
      <c r="V58" s="5">
        <f t="shared" si="14"/>
        <v>0.70773381294964033</v>
      </c>
      <c r="W58" s="5">
        <f t="shared" si="15"/>
        <v>0.55485040797824126</v>
      </c>
      <c r="X58" s="5"/>
    </row>
    <row r="59" spans="1:24" x14ac:dyDescent="0.25">
      <c r="A59" s="2">
        <v>44652</v>
      </c>
      <c r="B59" s="22">
        <v>1319.6</v>
      </c>
      <c r="C59" s="24">
        <f>'Master Data '!Z59</f>
        <v>518.22410000000002</v>
      </c>
      <c r="D59" s="22">
        <v>234.1</v>
      </c>
      <c r="E59" s="16">
        <v>211.1</v>
      </c>
      <c r="F59" s="19">
        <v>197.4</v>
      </c>
      <c r="G59" s="16">
        <v>176.7</v>
      </c>
      <c r="H59" s="8"/>
      <c r="I59" s="2">
        <f t="shared" si="4"/>
        <v>44652</v>
      </c>
      <c r="J59" s="5">
        <f t="shared" si="30"/>
        <v>2.231174465447781E-2</v>
      </c>
      <c r="K59" s="5">
        <f t="shared" si="30"/>
        <v>2.8565684023914399E-2</v>
      </c>
      <c r="L59" s="5">
        <f t="shared" si="30"/>
        <v>2.0933275185346632E-2</v>
      </c>
      <c r="M59" s="5">
        <f t="shared" si="30"/>
        <v>2.8251339503166013E-2</v>
      </c>
      <c r="N59" s="5">
        <f t="shared" si="30"/>
        <v>3.9494470774091628E-2</v>
      </c>
      <c r="O59" s="5">
        <f t="shared" si="30"/>
        <v>3.0320699708454746E-2</v>
      </c>
      <c r="P59" s="5"/>
      <c r="Q59" s="2">
        <f t="shared" si="8"/>
        <v>44652</v>
      </c>
      <c r="R59" s="5">
        <f t="shared" si="11"/>
        <v>0.71644120707596248</v>
      </c>
      <c r="S59" s="5">
        <f t="shared" si="12"/>
        <v>0.69631456628477917</v>
      </c>
      <c r="T59" s="5">
        <f t="shared" si="13"/>
        <v>0.47511027095148084</v>
      </c>
      <c r="U59" s="5">
        <f t="shared" si="18"/>
        <v>0.5625462620281273</v>
      </c>
      <c r="V59" s="5">
        <f t="shared" si="14"/>
        <v>0.77517985611510787</v>
      </c>
      <c r="W59" s="5">
        <f t="shared" si="15"/>
        <v>0.60199456029011778</v>
      </c>
      <c r="X59" s="5"/>
    </row>
    <row r="60" spans="1:24" x14ac:dyDescent="0.25">
      <c r="A60" s="2">
        <v>44682</v>
      </c>
      <c r="B60" s="24">
        <v>1249.9000000000001</v>
      </c>
      <c r="C60" s="24">
        <f>'Master Data '!Z60</f>
        <v>518.52589999999998</v>
      </c>
      <c r="D60" s="24">
        <v>231.1</v>
      </c>
      <c r="E60" s="19">
        <v>207.7</v>
      </c>
      <c r="F60" s="16">
        <v>195.4</v>
      </c>
      <c r="G60" s="19">
        <v>171.6</v>
      </c>
      <c r="H60" s="8"/>
      <c r="I60" s="2">
        <f t="shared" si="4"/>
        <v>44682</v>
      </c>
      <c r="J60" s="5">
        <f t="shared" si="30"/>
        <v>-5.2819036071536693E-2</v>
      </c>
      <c r="K60" s="5">
        <f t="shared" si="30"/>
        <v>5.823735329946203E-4</v>
      </c>
      <c r="L60" s="5">
        <f t="shared" si="30"/>
        <v>-1.2815036309269542E-2</v>
      </c>
      <c r="M60" s="5">
        <f t="shared" si="30"/>
        <v>-1.6106110847939392E-2</v>
      </c>
      <c r="N60" s="5">
        <f t="shared" si="30"/>
        <v>-1.0131712259371834E-2</v>
      </c>
      <c r="O60" s="5">
        <f t="shared" si="30"/>
        <v>-2.8862478777589105E-2</v>
      </c>
      <c r="P60" s="5"/>
      <c r="Q60" s="2">
        <f t="shared" si="8"/>
        <v>44682</v>
      </c>
      <c r="R60" s="5">
        <f t="shared" si="11"/>
        <v>0.62578043704474529</v>
      </c>
      <c r="S60" s="5">
        <f t="shared" si="12"/>
        <v>0.69730245499181664</v>
      </c>
      <c r="T60" s="5">
        <f t="shared" si="13"/>
        <v>0.45620667926906117</v>
      </c>
      <c r="U60" s="5">
        <f t="shared" si="18"/>
        <v>0.53737971872686896</v>
      </c>
      <c r="V60" s="5">
        <f t="shared" si="14"/>
        <v>0.7571942446043165</v>
      </c>
      <c r="W60" s="5">
        <f t="shared" si="15"/>
        <v>0.55575702629193113</v>
      </c>
      <c r="X60" s="5"/>
    </row>
    <row r="61" spans="1:24" x14ac:dyDescent="0.25">
      <c r="A61" s="2">
        <v>44713</v>
      </c>
      <c r="B61" s="22">
        <v>1233.3</v>
      </c>
      <c r="C61" s="24">
        <f>'Master Data '!Z61</f>
        <v>513.69839999999999</v>
      </c>
      <c r="D61" s="22">
        <v>229.9</v>
      </c>
      <c r="E61" s="16">
        <v>206.2</v>
      </c>
      <c r="F61" s="19">
        <v>187.4</v>
      </c>
      <c r="G61" s="16">
        <v>168.5</v>
      </c>
      <c r="H61" s="8"/>
      <c r="I61" s="2">
        <f t="shared" si="4"/>
        <v>44713</v>
      </c>
      <c r="J61" s="5">
        <f t="shared" si="30"/>
        <v>-1.3281062484998909E-2</v>
      </c>
      <c r="K61" s="5">
        <f t="shared" si="30"/>
        <v>-9.3100460362731865E-3</v>
      </c>
      <c r="L61" s="5">
        <f t="shared" si="30"/>
        <v>-5.1925573344871858E-3</v>
      </c>
      <c r="M61" s="5">
        <f t="shared" ref="M61:O84" si="31">(E61-E60)/E60</f>
        <v>-7.2219547424169483E-3</v>
      </c>
      <c r="N61" s="5">
        <f t="shared" si="31"/>
        <v>-4.094165813715455E-2</v>
      </c>
      <c r="O61" s="5">
        <f t="shared" si="31"/>
        <v>-1.8065268065268033E-2</v>
      </c>
      <c r="P61" s="5"/>
      <c r="Q61" s="2">
        <f t="shared" si="8"/>
        <v>44713</v>
      </c>
      <c r="R61" s="5">
        <f t="shared" si="11"/>
        <v>0.60418834547346523</v>
      </c>
      <c r="S61" s="5">
        <f t="shared" si="12"/>
        <v>0.6815004909983633</v>
      </c>
      <c r="T61" s="5">
        <f t="shared" si="13"/>
        <v>0.4486452425960934</v>
      </c>
      <c r="U61" s="5">
        <f t="shared" si="18"/>
        <v>0.52627683197631381</v>
      </c>
      <c r="V61" s="5">
        <f t="shared" si="14"/>
        <v>0.68525179856115104</v>
      </c>
      <c r="W61" s="5">
        <f t="shared" si="15"/>
        <v>0.52765185856754315</v>
      </c>
      <c r="X61" s="5"/>
    </row>
    <row r="62" spans="1:24" x14ac:dyDescent="0.25">
      <c r="A62" s="2">
        <v>44743</v>
      </c>
      <c r="B62" s="24">
        <v>1150</v>
      </c>
      <c r="C62" s="24">
        <f>'Master Data '!Z62</f>
        <v>488.90660000000003</v>
      </c>
      <c r="D62" s="24">
        <v>217</v>
      </c>
      <c r="E62" s="19">
        <v>193.5</v>
      </c>
      <c r="F62" s="16">
        <v>179.4</v>
      </c>
      <c r="G62" s="19">
        <v>157.9</v>
      </c>
      <c r="H62" s="8"/>
      <c r="I62" s="2">
        <f t="shared" si="4"/>
        <v>44743</v>
      </c>
      <c r="J62" s="5">
        <f t="shared" ref="J62:L84" si="32">(B62-B61)/B61</f>
        <v>-6.7542366009892121E-2</v>
      </c>
      <c r="K62" s="5">
        <f t="shared" si="32"/>
        <v>-4.8261392287770349E-2</v>
      </c>
      <c r="L62" s="5">
        <f t="shared" si="32"/>
        <v>-5.6111352762070486E-2</v>
      </c>
      <c r="M62" s="5">
        <f t="shared" si="31"/>
        <v>-6.1590688651794324E-2</v>
      </c>
      <c r="N62" s="5">
        <f t="shared" si="31"/>
        <v>-4.2689434364994665E-2</v>
      </c>
      <c r="O62" s="5">
        <f t="shared" si="31"/>
        <v>-6.2908011869436162E-2</v>
      </c>
      <c r="P62" s="5"/>
      <c r="Q62" s="2">
        <f t="shared" si="8"/>
        <v>44743</v>
      </c>
      <c r="R62" s="5">
        <f t="shared" si="11"/>
        <v>0.49583766909469312</v>
      </c>
      <c r="S62" s="5">
        <f t="shared" si="12"/>
        <v>0.6003489361702129</v>
      </c>
      <c r="T62" s="5">
        <f t="shared" si="13"/>
        <v>0.36735979836168881</v>
      </c>
      <c r="U62" s="5">
        <f t="shared" si="18"/>
        <v>0.43227239082161367</v>
      </c>
      <c r="V62" s="5">
        <f t="shared" si="14"/>
        <v>0.61330935251798557</v>
      </c>
      <c r="W62" s="5">
        <f t="shared" si="15"/>
        <v>0.43155031731640986</v>
      </c>
      <c r="X62" s="5"/>
    </row>
    <row r="63" spans="1:24" x14ac:dyDescent="0.25">
      <c r="A63" s="2">
        <v>44774</v>
      </c>
      <c r="B63" s="22">
        <v>1266.5</v>
      </c>
      <c r="C63" s="24">
        <f>'Master Data '!Z63</f>
        <v>531.61180000000002</v>
      </c>
      <c r="D63" s="22">
        <v>235.3</v>
      </c>
      <c r="E63" s="16">
        <v>208.5</v>
      </c>
      <c r="F63" s="19">
        <v>200.4</v>
      </c>
      <c r="G63" s="16">
        <v>173.1</v>
      </c>
      <c r="H63" s="8"/>
      <c r="I63" s="2">
        <f t="shared" si="4"/>
        <v>44774</v>
      </c>
      <c r="J63" s="5">
        <f t="shared" si="32"/>
        <v>0.10130434782608695</v>
      </c>
      <c r="K63" s="5">
        <f t="shared" si="32"/>
        <v>8.734838106092245E-2</v>
      </c>
      <c r="L63" s="5">
        <f t="shared" si="32"/>
        <v>8.4331797235023098E-2</v>
      </c>
      <c r="M63" s="5">
        <f t="shared" si="31"/>
        <v>7.7519379844961239E-2</v>
      </c>
      <c r="N63" s="5">
        <f t="shared" si="31"/>
        <v>0.11705685618729096</v>
      </c>
      <c r="O63" s="5">
        <f t="shared" si="31"/>
        <v>9.62634578847371E-2</v>
      </c>
      <c r="P63" s="5"/>
      <c r="Q63" s="2">
        <f t="shared" si="8"/>
        <v>44774</v>
      </c>
      <c r="R63" s="5">
        <f t="shared" si="11"/>
        <v>0.64737252861602512</v>
      </c>
      <c r="S63" s="5">
        <f t="shared" si="12"/>
        <v>0.74013682487725041</v>
      </c>
      <c r="T63" s="5">
        <f t="shared" si="13"/>
        <v>0.48267170762444883</v>
      </c>
      <c r="U63" s="5">
        <f t="shared" si="18"/>
        <v>0.54330125832716514</v>
      </c>
      <c r="V63" s="5">
        <f t="shared" si="14"/>
        <v>0.80215827338129497</v>
      </c>
      <c r="W63" s="5">
        <f t="shared" si="15"/>
        <v>0.56935630099728018</v>
      </c>
      <c r="X63" s="5"/>
    </row>
    <row r="64" spans="1:24" x14ac:dyDescent="0.25">
      <c r="A64" s="2">
        <v>44805</v>
      </c>
      <c r="B64" s="24">
        <v>1216.3</v>
      </c>
      <c r="C64" s="24">
        <f>'Master Data '!Z64</f>
        <v>512.11379999999997</v>
      </c>
      <c r="D64" s="24">
        <v>226.2</v>
      </c>
      <c r="E64" s="19">
        <v>204.1</v>
      </c>
      <c r="F64" s="16">
        <v>194.3</v>
      </c>
      <c r="G64" s="19">
        <v>169</v>
      </c>
      <c r="H64" s="8"/>
      <c r="I64" s="2">
        <f t="shared" si="4"/>
        <v>44805</v>
      </c>
      <c r="J64" s="5">
        <f t="shared" si="32"/>
        <v>-3.9636794315041489E-2</v>
      </c>
      <c r="K64" s="5">
        <f t="shared" si="32"/>
        <v>-3.6677139220762309E-2</v>
      </c>
      <c r="L64" s="5">
        <f t="shared" si="32"/>
        <v>-3.8674033149171366E-2</v>
      </c>
      <c r="M64" s="5">
        <f t="shared" si="31"/>
        <v>-2.1103117505995229E-2</v>
      </c>
      <c r="N64" s="5">
        <f t="shared" si="31"/>
        <v>-3.0439121756486998E-2</v>
      </c>
      <c r="O64" s="5">
        <f t="shared" si="31"/>
        <v>-2.3685730791449998E-2</v>
      </c>
      <c r="P64" s="5"/>
      <c r="Q64" s="2">
        <f t="shared" si="8"/>
        <v>44805</v>
      </c>
      <c r="R64" s="5">
        <f t="shared" si="11"/>
        <v>0.58207596253902194</v>
      </c>
      <c r="S64" s="5">
        <f t="shared" si="12"/>
        <v>0.67631358428805233</v>
      </c>
      <c r="T64" s="5">
        <f t="shared" si="13"/>
        <v>0.42533081285444235</v>
      </c>
      <c r="U64" s="5">
        <f t="shared" si="18"/>
        <v>0.51073279052553666</v>
      </c>
      <c r="V64" s="5">
        <f t="shared" si="14"/>
        <v>0.74730215827338131</v>
      </c>
      <c r="W64" s="5">
        <f t="shared" si="15"/>
        <v>0.53218495013599276</v>
      </c>
      <c r="X64" s="5"/>
    </row>
    <row r="65" spans="1:24" x14ac:dyDescent="0.25">
      <c r="A65" s="2">
        <v>44835</v>
      </c>
      <c r="B65" s="22">
        <v>1125.5</v>
      </c>
      <c r="C65" s="24">
        <f>'Master Data '!Z65</f>
        <v>486.55149999999998</v>
      </c>
      <c r="D65" s="22">
        <v>210.1</v>
      </c>
      <c r="E65" s="16">
        <v>190.2</v>
      </c>
      <c r="F65" s="19">
        <v>184.2</v>
      </c>
      <c r="G65" s="16">
        <v>156.5</v>
      </c>
      <c r="H65" s="8"/>
      <c r="I65" s="2">
        <f t="shared" si="4"/>
        <v>44835</v>
      </c>
      <c r="J65" s="5">
        <f t="shared" si="32"/>
        <v>-7.4652635040697163E-2</v>
      </c>
      <c r="K65" s="5">
        <f t="shared" si="32"/>
        <v>-4.991527273820779E-2</v>
      </c>
      <c r="L65" s="5">
        <f t="shared" si="32"/>
        <v>-7.1175950486295297E-2</v>
      </c>
      <c r="M65" s="5">
        <f t="shared" si="31"/>
        <v>-6.8103870651641377E-2</v>
      </c>
      <c r="N65" s="5">
        <f t="shared" si="31"/>
        <v>-5.1981471950591981E-2</v>
      </c>
      <c r="O65" s="5">
        <f t="shared" si="31"/>
        <v>-7.3964497041420121E-2</v>
      </c>
      <c r="P65" s="5"/>
      <c r="Q65" s="2">
        <f t="shared" si="8"/>
        <v>44835</v>
      </c>
      <c r="R65" s="5">
        <f t="shared" si="11"/>
        <v>0.4639698231009366</v>
      </c>
      <c r="S65" s="5">
        <f t="shared" si="12"/>
        <v>0.59263993453355146</v>
      </c>
      <c r="T65" s="5">
        <f t="shared" si="13"/>
        <v>0.32388153749212356</v>
      </c>
      <c r="U65" s="5">
        <f t="shared" si="18"/>
        <v>0.40784603997039226</v>
      </c>
      <c r="V65" s="5">
        <f t="shared" si="14"/>
        <v>0.6564748201438847</v>
      </c>
      <c r="W65" s="5">
        <f t="shared" si="15"/>
        <v>0.41885766092475074</v>
      </c>
      <c r="X65" s="5"/>
    </row>
    <row r="66" spans="1:24" x14ac:dyDescent="0.25">
      <c r="A66" s="2">
        <v>44866</v>
      </c>
      <c r="B66" s="24">
        <v>1192.2</v>
      </c>
      <c r="C66" s="24">
        <f>'Master Data '!Z66</f>
        <v>519.73260000000005</v>
      </c>
      <c r="D66" s="24">
        <v>226.1</v>
      </c>
      <c r="E66" s="19">
        <v>198.9</v>
      </c>
      <c r="F66" s="16">
        <v>193.6</v>
      </c>
      <c r="G66" s="19">
        <v>163.19999999999999</v>
      </c>
      <c r="H66" s="8"/>
      <c r="I66" s="2">
        <f t="shared" ref="I66:I104" si="33">A66</f>
        <v>44866</v>
      </c>
      <c r="J66" s="5">
        <f t="shared" si="32"/>
        <v>5.9262549977787689E-2</v>
      </c>
      <c r="K66" s="5">
        <f t="shared" si="32"/>
        <v>6.8196480742532026E-2</v>
      </c>
      <c r="L66" s="5">
        <f t="shared" si="32"/>
        <v>7.6154212279866726E-2</v>
      </c>
      <c r="M66" s="5">
        <f t="shared" si="31"/>
        <v>4.5741324921135737E-2</v>
      </c>
      <c r="N66" s="5">
        <f t="shared" si="31"/>
        <v>5.1031487513572241E-2</v>
      </c>
      <c r="O66" s="5">
        <f t="shared" si="31"/>
        <v>4.281150159744402E-2</v>
      </c>
      <c r="P66" s="5"/>
      <c r="Q66" s="2">
        <f t="shared" si="8"/>
        <v>44866</v>
      </c>
      <c r="R66" s="5">
        <f t="shared" si="11"/>
        <v>0.55072840790842892</v>
      </c>
      <c r="S66" s="5">
        <f t="shared" si="12"/>
        <v>0.70125237315875633</v>
      </c>
      <c r="T66" s="5">
        <f t="shared" si="13"/>
        <v>0.42470069313169506</v>
      </c>
      <c r="U66" s="5">
        <f t="shared" si="18"/>
        <v>0.47224278312361223</v>
      </c>
      <c r="V66" s="5">
        <f t="shared" si="14"/>
        <v>0.74100719424460426</v>
      </c>
      <c r="W66" s="5">
        <f t="shared" si="15"/>
        <v>0.47960108794197637</v>
      </c>
      <c r="X66" s="5"/>
    </row>
    <row r="67" spans="1:24" x14ac:dyDescent="0.25">
      <c r="A67" s="2">
        <v>44896</v>
      </c>
      <c r="B67" s="22">
        <v>1236.5999999999999</v>
      </c>
      <c r="C67" s="24">
        <f>'Master Data '!Z67</f>
        <v>542.82680000000005</v>
      </c>
      <c r="D67" s="22">
        <v>234.1</v>
      </c>
      <c r="E67" s="16">
        <v>207.6</v>
      </c>
      <c r="F67" s="19">
        <v>199.7</v>
      </c>
      <c r="G67" s="16">
        <v>169.8</v>
      </c>
      <c r="H67" s="8"/>
      <c r="I67" s="2">
        <f t="shared" si="33"/>
        <v>44896</v>
      </c>
      <c r="J67" s="5">
        <f t="shared" si="32"/>
        <v>3.7242073477604311E-2</v>
      </c>
      <c r="K67" s="5">
        <f t="shared" si="32"/>
        <v>4.4434772804322835E-2</v>
      </c>
      <c r="L67" s="5">
        <f t="shared" si="32"/>
        <v>3.5382574082264487E-2</v>
      </c>
      <c r="M67" s="5">
        <f t="shared" si="31"/>
        <v>4.37405731523378E-2</v>
      </c>
      <c r="N67" s="5">
        <f t="shared" si="31"/>
        <v>3.1508264462809889E-2</v>
      </c>
      <c r="O67" s="5">
        <f t="shared" si="31"/>
        <v>4.0441176470588376E-2</v>
      </c>
      <c r="P67" s="5"/>
      <c r="Q67" s="2">
        <f t="shared" ref="Q67:Q104" si="34">I67</f>
        <v>44896</v>
      </c>
      <c r="R67" s="5">
        <f t="shared" si="11"/>
        <v>0.60848074921956297</v>
      </c>
      <c r="S67" s="5">
        <f t="shared" si="12"/>
        <v>0.77684713584288068</v>
      </c>
      <c r="T67" s="5">
        <f t="shared" si="13"/>
        <v>0.47511027095148084</v>
      </c>
      <c r="U67" s="5">
        <f t="shared" si="18"/>
        <v>0.53663952627683198</v>
      </c>
      <c r="V67" s="5">
        <f t="shared" si="14"/>
        <v>0.79586330935251781</v>
      </c>
      <c r="W67" s="5">
        <f t="shared" si="15"/>
        <v>0.53943789664551234</v>
      </c>
      <c r="X67" s="5"/>
    </row>
    <row r="68" spans="1:24" x14ac:dyDescent="0.25">
      <c r="A68" s="2">
        <v>44927</v>
      </c>
      <c r="B68" s="24">
        <v>1156.8</v>
      </c>
      <c r="C68" s="24">
        <f>'Master Data '!Z68</f>
        <v>513.34939999999995</v>
      </c>
      <c r="D68" s="24">
        <v>220.8</v>
      </c>
      <c r="E68" s="19">
        <v>195.7</v>
      </c>
      <c r="F68" s="16">
        <v>184.3</v>
      </c>
      <c r="G68" s="19">
        <v>157.9</v>
      </c>
      <c r="H68" s="8"/>
      <c r="I68" s="2">
        <f t="shared" si="33"/>
        <v>44927</v>
      </c>
      <c r="J68" s="5">
        <f t="shared" si="32"/>
        <v>-6.4531780688985893E-2</v>
      </c>
      <c r="K68" s="5">
        <f t="shared" si="32"/>
        <v>-5.4303508964553888E-2</v>
      </c>
      <c r="L68" s="5">
        <f t="shared" si="32"/>
        <v>-5.681332763776157E-2</v>
      </c>
      <c r="M68" s="5">
        <f t="shared" si="31"/>
        <v>-5.7321772639691744E-2</v>
      </c>
      <c r="N68" s="5">
        <f t="shared" si="31"/>
        <v>-7.7115673510265284E-2</v>
      </c>
      <c r="O68" s="5">
        <f t="shared" si="31"/>
        <v>-7.0082449941107211E-2</v>
      </c>
      <c r="P68" s="5"/>
      <c r="Q68" s="2">
        <f t="shared" si="34"/>
        <v>44927</v>
      </c>
      <c r="R68" s="5">
        <f t="shared" ref="R68:R85" si="35">(B68-$B$2)/$B$2</f>
        <v>0.50468262226847038</v>
      </c>
      <c r="S68" s="5">
        <f t="shared" ref="S68:S85" si="36">(C68-$C$2)/$C$2</f>
        <v>0.68035810147299491</v>
      </c>
      <c r="T68" s="5">
        <f t="shared" ref="T68:T85" si="37">(D68-$D$2)/$D$2</f>
        <v>0.39130434782608714</v>
      </c>
      <c r="U68" s="5">
        <f t="shared" si="18"/>
        <v>0.4485566247224278</v>
      </c>
      <c r="V68" s="5">
        <f t="shared" ref="V68:V85" si="38">(F68-$F$2)/$F$2</f>
        <v>0.65737410071942448</v>
      </c>
      <c r="W68" s="5">
        <f t="shared" ref="W68:W85" si="39">(G68-$G$2)/$G$2</f>
        <v>0.43155031731640986</v>
      </c>
      <c r="X68" s="5"/>
    </row>
    <row r="69" spans="1:24" x14ac:dyDescent="0.25">
      <c r="A69" s="2">
        <v>44958</v>
      </c>
      <c r="B69" s="22">
        <v>1219.2</v>
      </c>
      <c r="C69" s="24">
        <f>'Master Data '!Z69</f>
        <v>526.06870000000004</v>
      </c>
      <c r="D69" s="22">
        <v>230.9</v>
      </c>
      <c r="E69" s="16">
        <v>205.1</v>
      </c>
      <c r="F69" s="19">
        <v>191.3</v>
      </c>
      <c r="G69" s="16">
        <v>166.2</v>
      </c>
      <c r="H69" s="8"/>
      <c r="I69" s="2">
        <f t="shared" si="33"/>
        <v>44958</v>
      </c>
      <c r="J69" s="5">
        <f t="shared" si="32"/>
        <v>5.3941908713693025E-2</v>
      </c>
      <c r="K69" s="5">
        <f t="shared" si="32"/>
        <v>2.4777081652379629E-2</v>
      </c>
      <c r="L69" s="5">
        <f t="shared" si="32"/>
        <v>4.574275362318838E-2</v>
      </c>
      <c r="M69" s="5">
        <f t="shared" si="31"/>
        <v>4.8032703117015872E-2</v>
      </c>
      <c r="N69" s="5">
        <f t="shared" si="31"/>
        <v>3.7981551817688551E-2</v>
      </c>
      <c r="O69" s="5">
        <f t="shared" si="31"/>
        <v>5.2564914502849794E-2</v>
      </c>
      <c r="P69" s="5"/>
      <c r="Q69" s="2">
        <f t="shared" si="34"/>
        <v>44958</v>
      </c>
      <c r="R69" s="5">
        <f t="shared" si="35"/>
        <v>0.58584807492195645</v>
      </c>
      <c r="S69" s="5">
        <f t="shared" si="36"/>
        <v>0.72199247135842892</v>
      </c>
      <c r="T69" s="5">
        <f t="shared" si="37"/>
        <v>0.45494643982356664</v>
      </c>
      <c r="U69" s="5">
        <f t="shared" ref="U69:U85" si="40">(E69-$E$2)/$E$2</f>
        <v>0.5181347150259068</v>
      </c>
      <c r="V69" s="5">
        <f t="shared" si="38"/>
        <v>0.72032374100719432</v>
      </c>
      <c r="W69" s="5">
        <f t="shared" si="39"/>
        <v>0.50679963735267441</v>
      </c>
      <c r="X69" s="5"/>
    </row>
    <row r="70" spans="1:24" x14ac:dyDescent="0.25">
      <c r="A70" s="2">
        <v>44986</v>
      </c>
      <c r="B70" s="24">
        <v>1212.5</v>
      </c>
      <c r="C70" s="24">
        <f>'Master Data '!Z70</f>
        <v>536.85360000000003</v>
      </c>
      <c r="D70" s="24">
        <v>227.2</v>
      </c>
      <c r="E70" s="19">
        <v>205.6</v>
      </c>
      <c r="F70" s="16">
        <v>190.6</v>
      </c>
      <c r="G70" s="19">
        <v>165.6</v>
      </c>
      <c r="H70" s="8"/>
      <c r="I70" s="2">
        <f t="shared" si="33"/>
        <v>44986</v>
      </c>
      <c r="J70" s="5">
        <f t="shared" si="32"/>
        <v>-5.4954068241470184E-3</v>
      </c>
      <c r="K70" s="5">
        <f t="shared" si="32"/>
        <v>2.0500934573754327E-2</v>
      </c>
      <c r="L70" s="5">
        <f t="shared" si="32"/>
        <v>-1.6024252923343512E-2</v>
      </c>
      <c r="M70" s="5">
        <f t="shared" si="31"/>
        <v>2.4378352023403218E-3</v>
      </c>
      <c r="N70" s="5">
        <f t="shared" si="31"/>
        <v>-3.6591740721380922E-3</v>
      </c>
      <c r="O70" s="5">
        <f t="shared" si="31"/>
        <v>-3.6101083032490633E-3</v>
      </c>
      <c r="P70" s="5"/>
      <c r="Q70" s="2">
        <f t="shared" si="34"/>
        <v>44986</v>
      </c>
      <c r="R70" s="5">
        <f t="shared" si="35"/>
        <v>0.57713319458896994</v>
      </c>
      <c r="S70" s="5">
        <f t="shared" si="36"/>
        <v>0.75729492635024565</v>
      </c>
      <c r="T70" s="5">
        <f t="shared" si="37"/>
        <v>0.4316320100819156</v>
      </c>
      <c r="U70" s="5">
        <f t="shared" si="40"/>
        <v>0.52183567727609181</v>
      </c>
      <c r="V70" s="5">
        <f t="shared" si="38"/>
        <v>0.71402877697841716</v>
      </c>
      <c r="W70" s="5">
        <f t="shared" si="39"/>
        <v>0.50135992747053493</v>
      </c>
      <c r="X70" s="5"/>
    </row>
    <row r="71" spans="1:24" x14ac:dyDescent="0.25">
      <c r="A71" s="2">
        <v>45017</v>
      </c>
      <c r="B71" s="22">
        <v>1229.9000000000001</v>
      </c>
      <c r="C71" s="24">
        <f>'Master Data '!Z71</f>
        <v>546.45479999999998</v>
      </c>
      <c r="D71" s="22">
        <v>229.3</v>
      </c>
      <c r="E71" s="16">
        <v>204.4</v>
      </c>
      <c r="F71" s="19">
        <v>193.4</v>
      </c>
      <c r="G71" s="16">
        <v>165.3</v>
      </c>
      <c r="H71" s="8"/>
      <c r="I71" s="2">
        <f t="shared" si="33"/>
        <v>45017</v>
      </c>
      <c r="J71" s="5">
        <f t="shared" si="32"/>
        <v>1.43505154639176E-2</v>
      </c>
      <c r="K71" s="5">
        <f t="shared" si="32"/>
        <v>1.7884205302898123E-2</v>
      </c>
      <c r="L71" s="5">
        <f t="shared" si="32"/>
        <v>9.2429577464789737E-3</v>
      </c>
      <c r="M71" s="5">
        <f t="shared" si="31"/>
        <v>-5.8365758754863259E-3</v>
      </c>
      <c r="N71" s="5">
        <f t="shared" si="31"/>
        <v>1.4690451206715695E-2</v>
      </c>
      <c r="O71" s="5">
        <f t="shared" si="31"/>
        <v>-1.8115942028984477E-3</v>
      </c>
      <c r="P71" s="5"/>
      <c r="Q71" s="2">
        <f t="shared" si="34"/>
        <v>45017</v>
      </c>
      <c r="R71" s="5">
        <f t="shared" si="35"/>
        <v>0.59976586888657668</v>
      </c>
      <c r="S71" s="5">
        <f t="shared" si="36"/>
        <v>0.78872274959083466</v>
      </c>
      <c r="T71" s="5">
        <f t="shared" si="37"/>
        <v>0.44486452425960948</v>
      </c>
      <c r="U71" s="5">
        <f t="shared" si="40"/>
        <v>0.51295336787564783</v>
      </c>
      <c r="V71" s="5">
        <f t="shared" si="38"/>
        <v>0.73920863309352514</v>
      </c>
      <c r="W71" s="5">
        <f t="shared" si="39"/>
        <v>0.49864007252946524</v>
      </c>
      <c r="X71" s="5"/>
    </row>
    <row r="72" spans="1:24" x14ac:dyDescent="0.25">
      <c r="A72" s="2">
        <v>45047</v>
      </c>
      <c r="B72" s="24">
        <v>1237.9000000000001</v>
      </c>
      <c r="C72" s="24">
        <f>'Master Data '!Z72</f>
        <v>561.91980000000001</v>
      </c>
      <c r="D72" s="24">
        <v>231.7</v>
      </c>
      <c r="E72" s="19">
        <v>203.9</v>
      </c>
      <c r="F72" s="16">
        <v>195.4</v>
      </c>
      <c r="G72" s="19">
        <v>164.7</v>
      </c>
      <c r="H72" s="8"/>
      <c r="I72" s="2">
        <f t="shared" si="33"/>
        <v>45047</v>
      </c>
      <c r="J72" s="5">
        <f t="shared" si="32"/>
        <v>6.5045938694202774E-3</v>
      </c>
      <c r="K72" s="5">
        <f t="shared" si="32"/>
        <v>2.8300602355400727E-2</v>
      </c>
      <c r="L72" s="5">
        <f t="shared" si="32"/>
        <v>1.0466637592673253E-2</v>
      </c>
      <c r="M72" s="5">
        <f t="shared" si="31"/>
        <v>-2.446183953033268E-3</v>
      </c>
      <c r="N72" s="5">
        <f t="shared" si="31"/>
        <v>1.0341261633919338E-2</v>
      </c>
      <c r="O72" s="5">
        <f t="shared" si="31"/>
        <v>-3.6297640653358905E-3</v>
      </c>
      <c r="P72" s="5"/>
      <c r="Q72" s="2">
        <f t="shared" si="34"/>
        <v>45047</v>
      </c>
      <c r="R72" s="5">
        <f t="shared" si="35"/>
        <v>0.61017169614984412</v>
      </c>
      <c r="S72" s="5">
        <f t="shared" si="36"/>
        <v>0.83934468085106384</v>
      </c>
      <c r="T72" s="5">
        <f t="shared" si="37"/>
        <v>0.45998739760554508</v>
      </c>
      <c r="U72" s="5">
        <f t="shared" si="40"/>
        <v>0.5092524056254627</v>
      </c>
      <c r="V72" s="5">
        <f t="shared" si="38"/>
        <v>0.7571942446043165</v>
      </c>
      <c r="W72" s="5">
        <f t="shared" si="39"/>
        <v>0.49320036264732542</v>
      </c>
      <c r="X72" s="5"/>
    </row>
    <row r="73" spans="1:24" x14ac:dyDescent="0.25">
      <c r="A73" s="2">
        <v>45078</v>
      </c>
      <c r="B73" s="22">
        <v>1273.5</v>
      </c>
      <c r="C73" s="24">
        <f>'Master Data '!Z73</f>
        <v>568.67219999999998</v>
      </c>
      <c r="D73" s="22">
        <v>235.6</v>
      </c>
      <c r="E73" s="16">
        <v>208.8</v>
      </c>
      <c r="F73" s="19">
        <v>195.9</v>
      </c>
      <c r="G73" s="16">
        <v>167.9</v>
      </c>
      <c r="H73" s="8"/>
      <c r="I73" s="2">
        <f t="shared" si="33"/>
        <v>45078</v>
      </c>
      <c r="J73" s="5">
        <f t="shared" si="32"/>
        <v>2.8758381129331857E-2</v>
      </c>
      <c r="K73" s="5">
        <f t="shared" si="32"/>
        <v>1.2016661452399375E-2</v>
      </c>
      <c r="L73" s="5">
        <f t="shared" si="32"/>
        <v>1.6832110487699638E-2</v>
      </c>
      <c r="M73" s="5">
        <f t="shared" si="31"/>
        <v>2.403138793526241E-2</v>
      </c>
      <c r="N73" s="5">
        <f t="shared" si="31"/>
        <v>2.5588536335721594E-3</v>
      </c>
      <c r="O73" s="5">
        <f t="shared" si="31"/>
        <v>1.942926533090478E-2</v>
      </c>
      <c r="P73" s="5"/>
      <c r="Q73" s="2">
        <f t="shared" si="34"/>
        <v>45078</v>
      </c>
      <c r="R73" s="5">
        <f t="shared" si="35"/>
        <v>0.65647762747138405</v>
      </c>
      <c r="S73" s="5">
        <f t="shared" si="36"/>
        <v>0.86144746317512266</v>
      </c>
      <c r="T73" s="5">
        <f t="shared" si="37"/>
        <v>0.4845620667926907</v>
      </c>
      <c r="U73" s="5">
        <f t="shared" si="40"/>
        <v>0.54552183567727619</v>
      </c>
      <c r="V73" s="5">
        <f t="shared" si="38"/>
        <v>0.76169064748201443</v>
      </c>
      <c r="W73" s="5">
        <f t="shared" si="39"/>
        <v>0.52221214868540355</v>
      </c>
      <c r="X73" s="5"/>
    </row>
    <row r="74" spans="1:24" x14ac:dyDescent="0.25">
      <c r="A74" s="2">
        <v>45108</v>
      </c>
      <c r="B74" s="24">
        <v>1329.3</v>
      </c>
      <c r="C74" s="24">
        <f>'Master Data '!Z74</f>
        <v>584.26110000000006</v>
      </c>
      <c r="D74" s="24">
        <v>241.5</v>
      </c>
      <c r="E74" s="19">
        <v>215.9</v>
      </c>
      <c r="F74" s="16">
        <v>202.2</v>
      </c>
      <c r="G74" s="19">
        <v>173.2</v>
      </c>
      <c r="H74" s="8"/>
      <c r="I74" s="2">
        <f t="shared" si="33"/>
        <v>45108</v>
      </c>
      <c r="J74" s="5">
        <f t="shared" si="32"/>
        <v>4.3816254416961097E-2</v>
      </c>
      <c r="K74" s="5">
        <f t="shared" si="32"/>
        <v>2.7412804775756722E-2</v>
      </c>
      <c r="L74" s="5">
        <f t="shared" si="32"/>
        <v>2.5042444821731773E-2</v>
      </c>
      <c r="M74" s="5">
        <f t="shared" si="31"/>
        <v>3.4003831417624489E-2</v>
      </c>
      <c r="N74" s="5">
        <f t="shared" si="31"/>
        <v>3.21592649310872E-2</v>
      </c>
      <c r="O74" s="5">
        <f t="shared" si="31"/>
        <v>3.1566408576533547E-2</v>
      </c>
      <c r="P74" s="5"/>
      <c r="Q74" s="2">
        <f t="shared" si="34"/>
        <v>45108</v>
      </c>
      <c r="R74" s="5">
        <f t="shared" si="35"/>
        <v>0.72905827263267431</v>
      </c>
      <c r="S74" s="5">
        <f t="shared" si="36"/>
        <v>0.91247495908346987</v>
      </c>
      <c r="T74" s="5">
        <f t="shared" si="37"/>
        <v>0.52173913043478271</v>
      </c>
      <c r="U74" s="5">
        <f t="shared" si="40"/>
        <v>0.59807549962990392</v>
      </c>
      <c r="V74" s="5">
        <f t="shared" si="38"/>
        <v>0.81834532374100699</v>
      </c>
      <c r="W74" s="5">
        <f t="shared" si="39"/>
        <v>0.57026291931097006</v>
      </c>
      <c r="X74" s="5"/>
    </row>
    <row r="75" spans="1:24" x14ac:dyDescent="0.25">
      <c r="A75" s="2">
        <v>45139</v>
      </c>
      <c r="B75" s="22">
        <v>1357</v>
      </c>
      <c r="C75" s="24">
        <f>'Master Data '!Z75</f>
        <v>588.63409999999999</v>
      </c>
      <c r="D75" s="22">
        <v>243.9</v>
      </c>
      <c r="E75" s="16">
        <v>220.4</v>
      </c>
      <c r="F75" s="19">
        <v>202.9</v>
      </c>
      <c r="G75" s="16">
        <v>177.8</v>
      </c>
      <c r="H75" s="8"/>
      <c r="I75" s="2">
        <f t="shared" si="33"/>
        <v>45139</v>
      </c>
      <c r="J75" s="5">
        <f t="shared" si="32"/>
        <v>2.083803505604457E-2</v>
      </c>
      <c r="K75" s="5">
        <f t="shared" si="32"/>
        <v>7.4846673858655543E-3</v>
      </c>
      <c r="L75" s="5">
        <f t="shared" si="32"/>
        <v>9.9378881987577869E-3</v>
      </c>
      <c r="M75" s="5">
        <f t="shared" si="31"/>
        <v>2.0842982862436313E-2</v>
      </c>
      <c r="N75" s="5">
        <f t="shared" si="31"/>
        <v>3.461918892186039E-3</v>
      </c>
      <c r="O75" s="5">
        <f t="shared" si="31"/>
        <v>2.655889145496549E-2</v>
      </c>
      <c r="P75" s="5"/>
      <c r="Q75" s="2">
        <f t="shared" si="34"/>
        <v>45139</v>
      </c>
      <c r="R75" s="5">
        <f t="shared" si="35"/>
        <v>0.76508844953173782</v>
      </c>
      <c r="S75" s="5">
        <f t="shared" si="36"/>
        <v>0.92678919803600657</v>
      </c>
      <c r="T75" s="5">
        <f t="shared" si="37"/>
        <v>0.53686200378071847</v>
      </c>
      <c r="U75" s="5">
        <f t="shared" si="40"/>
        <v>0.63138415988156937</v>
      </c>
      <c r="V75" s="5">
        <f t="shared" si="38"/>
        <v>0.82464028776978415</v>
      </c>
      <c r="W75" s="5">
        <f t="shared" si="39"/>
        <v>0.61196736174070732</v>
      </c>
      <c r="X75" s="5"/>
    </row>
    <row r="76" spans="1:24" x14ac:dyDescent="0.25">
      <c r="A76" s="2">
        <v>45170</v>
      </c>
      <c r="B76" s="24">
        <v>1352.4</v>
      </c>
      <c r="C76" s="24">
        <f>'Master Data '!Z76</f>
        <v>581.86009999999999</v>
      </c>
      <c r="D76" s="24">
        <v>239.9</v>
      </c>
      <c r="E76" s="19">
        <v>218.4</v>
      </c>
      <c r="F76" s="16">
        <v>200.5</v>
      </c>
      <c r="G76" s="19">
        <v>175.3</v>
      </c>
      <c r="H76" s="8"/>
      <c r="I76" s="2">
        <f t="shared" si="33"/>
        <v>45170</v>
      </c>
      <c r="J76" s="5">
        <f t="shared" si="32"/>
        <v>-3.3898305084745094E-3</v>
      </c>
      <c r="K76" s="5">
        <f t="shared" si="32"/>
        <v>-1.1507997922648384E-2</v>
      </c>
      <c r="L76" s="5">
        <f t="shared" si="32"/>
        <v>-1.6400164001640016E-2</v>
      </c>
      <c r="M76" s="5">
        <f t="shared" si="31"/>
        <v>-9.0744101633393835E-3</v>
      </c>
      <c r="N76" s="5">
        <f t="shared" si="31"/>
        <v>-1.1828486939379032E-2</v>
      </c>
      <c r="O76" s="5">
        <f t="shared" si="31"/>
        <v>-1.4060742407199098E-2</v>
      </c>
      <c r="P76" s="5"/>
      <c r="Q76" s="2">
        <f t="shared" si="34"/>
        <v>45170</v>
      </c>
      <c r="R76" s="5">
        <f t="shared" si="35"/>
        <v>0.75910509885535926</v>
      </c>
      <c r="S76" s="5">
        <f t="shared" si="36"/>
        <v>0.9046157119476268</v>
      </c>
      <c r="T76" s="5">
        <f t="shared" si="37"/>
        <v>0.51165721487082561</v>
      </c>
      <c r="U76" s="5">
        <f t="shared" si="40"/>
        <v>0.6165803108808291</v>
      </c>
      <c r="V76" s="5">
        <f t="shared" si="38"/>
        <v>0.80305755395683454</v>
      </c>
      <c r="W76" s="5">
        <f t="shared" si="39"/>
        <v>0.58930190389845893</v>
      </c>
      <c r="X76" s="5"/>
    </row>
    <row r="77" spans="1:24" x14ac:dyDescent="0.25">
      <c r="A77" s="2">
        <v>45200</v>
      </c>
      <c r="B77" s="22">
        <v>1320.3</v>
      </c>
      <c r="C77" s="24">
        <f>'Master Data '!Z77</f>
        <v>576.09789999999998</v>
      </c>
      <c r="D77" s="22">
        <v>235.2</v>
      </c>
      <c r="E77" s="16">
        <v>215.9</v>
      </c>
      <c r="F77" s="19">
        <v>195.6</v>
      </c>
      <c r="G77" s="16">
        <v>171.8</v>
      </c>
      <c r="H77" s="8"/>
      <c r="I77" s="2">
        <f t="shared" si="33"/>
        <v>45200</v>
      </c>
      <c r="J77" s="5">
        <f t="shared" si="32"/>
        <v>-2.3735581188997438E-2</v>
      </c>
      <c r="K77" s="5">
        <f t="shared" si="32"/>
        <v>-9.9030677649146366E-3</v>
      </c>
      <c r="L77" s="5">
        <f t="shared" si="32"/>
        <v>-1.9591496456857094E-2</v>
      </c>
      <c r="M77" s="5">
        <f t="shared" si="31"/>
        <v>-1.1446886446886446E-2</v>
      </c>
      <c r="N77" s="5">
        <f t="shared" si="31"/>
        <v>-2.4438902743142171E-2</v>
      </c>
      <c r="O77" s="5">
        <f t="shared" si="31"/>
        <v>-1.9965772960638905E-2</v>
      </c>
      <c r="P77" s="5"/>
      <c r="Q77" s="2">
        <f t="shared" si="34"/>
        <v>45200</v>
      </c>
      <c r="R77" s="5">
        <f t="shared" si="35"/>
        <v>0.71735171696149846</v>
      </c>
      <c r="S77" s="5">
        <f t="shared" si="36"/>
        <v>0.88575417348608831</v>
      </c>
      <c r="T77" s="5">
        <f t="shared" si="37"/>
        <v>0.48204158790170137</v>
      </c>
      <c r="U77" s="5">
        <f t="shared" si="40"/>
        <v>0.59807549962990392</v>
      </c>
      <c r="V77" s="5">
        <f t="shared" si="38"/>
        <v>0.75899280575539563</v>
      </c>
      <c r="W77" s="5">
        <f t="shared" si="39"/>
        <v>0.55757026291931111</v>
      </c>
      <c r="X77" s="5"/>
    </row>
    <row r="78" spans="1:24" x14ac:dyDescent="0.25">
      <c r="A78" s="2">
        <v>45231</v>
      </c>
      <c r="B78" s="24">
        <v>1289.8</v>
      </c>
      <c r="C78" s="24">
        <f>'Master Data '!Z78</f>
        <v>570.08799999999997</v>
      </c>
      <c r="D78" s="24">
        <v>227.5</v>
      </c>
      <c r="E78" s="19">
        <v>208.8</v>
      </c>
      <c r="F78" s="16">
        <v>193.3</v>
      </c>
      <c r="G78" s="19">
        <v>166.1</v>
      </c>
      <c r="H78" s="8"/>
      <c r="I78" s="2">
        <f t="shared" si="33"/>
        <v>45231</v>
      </c>
      <c r="J78" s="5">
        <f t="shared" si="32"/>
        <v>-2.3100810421873817E-2</v>
      </c>
      <c r="K78" s="5">
        <f t="shared" si="32"/>
        <v>-1.0432081075108963E-2</v>
      </c>
      <c r="L78" s="5">
        <f t="shared" si="32"/>
        <v>-3.2738095238095191E-2</v>
      </c>
      <c r="M78" s="5">
        <f t="shared" si="31"/>
        <v>-3.2885595182955044E-2</v>
      </c>
      <c r="N78" s="5">
        <f t="shared" si="31"/>
        <v>-1.1758691206543881E-2</v>
      </c>
      <c r="O78" s="5">
        <f t="shared" si="31"/>
        <v>-3.3178114086146779E-2</v>
      </c>
      <c r="P78" s="5"/>
      <c r="Q78" s="2">
        <f t="shared" si="34"/>
        <v>45231</v>
      </c>
      <c r="R78" s="5">
        <f t="shared" si="35"/>
        <v>0.67767950052029136</v>
      </c>
      <c r="S78" s="5">
        <f t="shared" si="36"/>
        <v>0.86608183306055631</v>
      </c>
      <c r="T78" s="5">
        <f t="shared" si="37"/>
        <v>0.43352236925015764</v>
      </c>
      <c r="U78" s="5">
        <f t="shared" si="40"/>
        <v>0.54552183567727619</v>
      </c>
      <c r="V78" s="5">
        <f t="shared" si="38"/>
        <v>0.73830935251798568</v>
      </c>
      <c r="W78" s="5">
        <f t="shared" si="39"/>
        <v>0.50589301903898454</v>
      </c>
      <c r="X78" s="5"/>
    </row>
    <row r="79" spans="1:24" x14ac:dyDescent="0.25">
      <c r="A79" s="2">
        <v>45261</v>
      </c>
      <c r="B79" s="22">
        <v>1375.6</v>
      </c>
      <c r="C79" s="24">
        <f>'Master Data '!Z79</f>
        <v>601.48710000000005</v>
      </c>
      <c r="D79" s="22">
        <v>239.2</v>
      </c>
      <c r="E79" s="16">
        <v>220.2</v>
      </c>
      <c r="F79" s="19">
        <v>206.4</v>
      </c>
      <c r="G79" s="16">
        <v>175.8</v>
      </c>
      <c r="H79" s="8"/>
      <c r="I79" s="2">
        <f t="shared" si="33"/>
        <v>45261</v>
      </c>
      <c r="J79" s="5">
        <f t="shared" si="32"/>
        <v>6.6521941386261399E-2</v>
      </c>
      <c r="K79" s="5">
        <f t="shared" si="32"/>
        <v>5.507763713672291E-2</v>
      </c>
      <c r="L79" s="5">
        <f t="shared" si="32"/>
        <v>5.1428571428571379E-2</v>
      </c>
      <c r="M79" s="5">
        <f t="shared" si="31"/>
        <v>5.4597701149425172E-2</v>
      </c>
      <c r="N79" s="5">
        <f t="shared" si="31"/>
        <v>6.7770305225038768E-2</v>
      </c>
      <c r="O79" s="5">
        <f t="shared" si="31"/>
        <v>5.8398555087296911E-2</v>
      </c>
      <c r="P79" s="5"/>
      <c r="Q79" s="2">
        <f t="shared" si="34"/>
        <v>45261</v>
      </c>
      <c r="R79" s="5">
        <f t="shared" si="35"/>
        <v>0.78928199791883458</v>
      </c>
      <c r="S79" s="5">
        <f t="shared" si="36"/>
        <v>0.96886121112929646</v>
      </c>
      <c r="T79" s="5">
        <f t="shared" si="37"/>
        <v>0.50724637681159424</v>
      </c>
      <c r="U79" s="5">
        <f t="shared" si="40"/>
        <v>0.62990377498149519</v>
      </c>
      <c r="V79" s="5">
        <f t="shared" si="38"/>
        <v>0.85611510791366907</v>
      </c>
      <c r="W79" s="5">
        <f t="shared" si="39"/>
        <v>0.59383499546690854</v>
      </c>
      <c r="X79" s="5"/>
    </row>
    <row r="80" spans="1:24" x14ac:dyDescent="0.25">
      <c r="A80" s="2">
        <v>45292</v>
      </c>
      <c r="B80" s="24">
        <v>1420.8</v>
      </c>
      <c r="C80" s="24">
        <f>'Master Data '!Z80</f>
        <v>617.15589999999997</v>
      </c>
      <c r="D80" s="24">
        <v>246.4</v>
      </c>
      <c r="E80" s="19">
        <v>227.5</v>
      </c>
      <c r="F80" s="16">
        <v>214.3</v>
      </c>
      <c r="G80" s="19">
        <v>183</v>
      </c>
      <c r="H80" s="8"/>
      <c r="I80" s="2">
        <f t="shared" si="33"/>
        <v>45292</v>
      </c>
      <c r="J80" s="5">
        <f t="shared" si="32"/>
        <v>3.285838906658916E-2</v>
      </c>
      <c r="K80" s="5">
        <f t="shared" si="32"/>
        <v>2.6050101490123261E-2</v>
      </c>
      <c r="L80" s="5">
        <f t="shared" si="32"/>
        <v>3.0100334448160609E-2</v>
      </c>
      <c r="M80" s="5">
        <f t="shared" si="31"/>
        <v>3.3151680290644921E-2</v>
      </c>
      <c r="N80" s="5">
        <f t="shared" si="31"/>
        <v>3.8275193798449639E-2</v>
      </c>
      <c r="O80" s="5">
        <f t="shared" si="31"/>
        <v>4.0955631399317335E-2</v>
      </c>
      <c r="P80" s="5"/>
      <c r="Q80" s="2">
        <f t="shared" si="34"/>
        <v>45292</v>
      </c>
      <c r="R80" s="5">
        <f t="shared" si="35"/>
        <v>0.84807492195629552</v>
      </c>
      <c r="S80" s="5">
        <f t="shared" si="36"/>
        <v>1.0201502454991815</v>
      </c>
      <c r="T80" s="5">
        <f t="shared" si="37"/>
        <v>0.55261499684940152</v>
      </c>
      <c r="U80" s="5">
        <f t="shared" si="40"/>
        <v>0.68393782383419699</v>
      </c>
      <c r="V80" s="5">
        <f t="shared" si="38"/>
        <v>0.92715827338129497</v>
      </c>
      <c r="W80" s="5">
        <f t="shared" si="39"/>
        <v>0.65911151405258395</v>
      </c>
      <c r="X80" s="5"/>
    </row>
    <row r="81" spans="1:24" x14ac:dyDescent="0.25">
      <c r="A81" s="2">
        <v>45323</v>
      </c>
      <c r="B81" s="22">
        <v>1466.2</v>
      </c>
      <c r="C81" s="24">
        <f>'Master Data '!Z81</f>
        <v>639.52919999999995</v>
      </c>
      <c r="D81" s="22">
        <v>250.1</v>
      </c>
      <c r="E81" s="16">
        <v>235.1</v>
      </c>
      <c r="F81" s="19">
        <v>220.9</v>
      </c>
      <c r="G81" s="16">
        <v>186.4</v>
      </c>
      <c r="H81" s="8"/>
      <c r="I81" s="2">
        <f t="shared" si="33"/>
        <v>45323</v>
      </c>
      <c r="J81" s="5">
        <f t="shared" si="32"/>
        <v>3.1953828828828891E-2</v>
      </c>
      <c r="K81" s="5">
        <f t="shared" si="32"/>
        <v>3.6252266242613858E-2</v>
      </c>
      <c r="L81" s="5">
        <f t="shared" si="32"/>
        <v>1.5016233766233719E-2</v>
      </c>
      <c r="M81" s="5">
        <f t="shared" si="31"/>
        <v>3.3406593406593382E-2</v>
      </c>
      <c r="N81" s="5">
        <f t="shared" si="31"/>
        <v>3.0797946803546403E-2</v>
      </c>
      <c r="O81" s="5">
        <f t="shared" si="31"/>
        <v>1.8579234972677626E-2</v>
      </c>
      <c r="P81" s="5"/>
      <c r="Q81" s="2">
        <f t="shared" si="34"/>
        <v>45323</v>
      </c>
      <c r="R81" s="5">
        <f t="shared" si="35"/>
        <v>0.90712799167533831</v>
      </c>
      <c r="S81" s="5">
        <f t="shared" si="36"/>
        <v>1.0933852700490996</v>
      </c>
      <c r="T81" s="5">
        <f t="shared" si="37"/>
        <v>0.5759294265910524</v>
      </c>
      <c r="U81" s="5">
        <f t="shared" si="40"/>
        <v>0.74019245003700962</v>
      </c>
      <c r="V81" s="5">
        <f t="shared" si="38"/>
        <v>0.98651079136690645</v>
      </c>
      <c r="W81" s="5">
        <f t="shared" si="39"/>
        <v>0.68993653671804178</v>
      </c>
      <c r="X81" s="5"/>
    </row>
    <row r="82" spans="1:24" x14ac:dyDescent="0.25">
      <c r="A82" s="2">
        <v>45352</v>
      </c>
      <c r="B82" s="24">
        <v>1554.1</v>
      </c>
      <c r="C82" s="24">
        <f>'Master Data '!Z82</f>
        <v>665.26660000000004</v>
      </c>
      <c r="D82" s="24">
        <v>256.10000000000002</v>
      </c>
      <c r="E82" s="19">
        <v>244.5</v>
      </c>
      <c r="F82" s="16">
        <v>230.3</v>
      </c>
      <c r="G82" s="19">
        <v>194.5</v>
      </c>
      <c r="H82" s="8"/>
      <c r="I82" s="2">
        <f t="shared" si="33"/>
        <v>45352</v>
      </c>
      <c r="J82" s="5">
        <f t="shared" si="32"/>
        <v>5.9950893466102759E-2</v>
      </c>
      <c r="K82" s="5">
        <f t="shared" si="32"/>
        <v>4.0244292207455255E-2</v>
      </c>
      <c r="L82" s="5">
        <f t="shared" si="32"/>
        <v>2.3990403838464729E-2</v>
      </c>
      <c r="M82" s="5">
        <f t="shared" si="31"/>
        <v>3.998298596341985E-2</v>
      </c>
      <c r="N82" s="5">
        <f t="shared" si="31"/>
        <v>4.2553191489361729E-2</v>
      </c>
      <c r="O82" s="5">
        <f t="shared" si="31"/>
        <v>4.3454935622317566E-2</v>
      </c>
      <c r="P82" s="5"/>
      <c r="Q82" s="2">
        <f t="shared" si="34"/>
        <v>45352</v>
      </c>
      <c r="R82" s="5">
        <f t="shared" si="35"/>
        <v>1.021462018730489</v>
      </c>
      <c r="S82" s="5">
        <f t="shared" si="36"/>
        <v>1.1776320785597383</v>
      </c>
      <c r="T82" s="5">
        <f t="shared" si="37"/>
        <v>0.61373660995589185</v>
      </c>
      <c r="U82" s="5">
        <f t="shared" si="40"/>
        <v>0.80977054034048856</v>
      </c>
      <c r="V82" s="5">
        <f t="shared" si="38"/>
        <v>1.071043165467626</v>
      </c>
      <c r="W82" s="5">
        <f t="shared" si="39"/>
        <v>0.76337262012692664</v>
      </c>
      <c r="X82" s="5"/>
    </row>
    <row r="83" spans="1:24" x14ac:dyDescent="0.25">
      <c r="A83" s="2">
        <v>45383</v>
      </c>
      <c r="B83" s="22">
        <v>1608.4</v>
      </c>
      <c r="C83" s="24">
        <f>'Master Data '!Z83</f>
        <v>678.3066</v>
      </c>
      <c r="D83" s="22">
        <v>265</v>
      </c>
      <c r="E83" s="16">
        <v>252.9</v>
      </c>
      <c r="F83" s="19">
        <v>233.9</v>
      </c>
      <c r="G83" s="16">
        <v>201.3</v>
      </c>
      <c r="H83" s="8"/>
      <c r="I83" s="2">
        <f t="shared" si="33"/>
        <v>45383</v>
      </c>
      <c r="J83" s="5">
        <f t="shared" si="32"/>
        <v>3.4939836561353958E-2</v>
      </c>
      <c r="K83" s="5">
        <f t="shared" si="32"/>
        <v>1.9601164405367657E-2</v>
      </c>
      <c r="L83" s="5">
        <f t="shared" si="32"/>
        <v>3.4752049980476284E-2</v>
      </c>
      <c r="M83" s="5">
        <f t="shared" si="31"/>
        <v>3.4355828220858919E-2</v>
      </c>
      <c r="N83" s="5">
        <f t="shared" si="31"/>
        <v>1.563178462874509E-2</v>
      </c>
      <c r="O83" s="5">
        <f t="shared" si="31"/>
        <v>3.4961439588689004E-2</v>
      </c>
      <c r="P83" s="5"/>
      <c r="Q83" s="2">
        <f t="shared" si="34"/>
        <v>45383</v>
      </c>
      <c r="R83" s="5">
        <f t="shared" si="35"/>
        <v>1.0920915712799171</v>
      </c>
      <c r="S83" s="5">
        <f t="shared" si="36"/>
        <v>1.2203162029459902</v>
      </c>
      <c r="T83" s="5">
        <f t="shared" si="37"/>
        <v>0.66981726528040342</v>
      </c>
      <c r="U83" s="5">
        <f t="shared" si="40"/>
        <v>0.87194670614359748</v>
      </c>
      <c r="V83" s="5">
        <f t="shared" si="38"/>
        <v>1.1034172661870503</v>
      </c>
      <c r="W83" s="5">
        <f t="shared" si="39"/>
        <v>0.82502266545784242</v>
      </c>
      <c r="X83" s="5"/>
    </row>
    <row r="84" spans="1:24" x14ac:dyDescent="0.25">
      <c r="A84" s="2">
        <v>45413</v>
      </c>
      <c r="B84" s="24">
        <v>1570.6</v>
      </c>
      <c r="C84" s="24">
        <f>'Master Data '!Z84</f>
        <v>670.19650000000001</v>
      </c>
      <c r="D84" s="24">
        <v>257.60000000000002</v>
      </c>
      <c r="E84" s="19">
        <v>247.5</v>
      </c>
      <c r="F84" s="16">
        <v>227.1</v>
      </c>
      <c r="G84" s="19">
        <v>198.3</v>
      </c>
      <c r="H84" s="8"/>
      <c r="I84" s="2">
        <f t="shared" si="33"/>
        <v>45413</v>
      </c>
      <c r="J84" s="5">
        <f t="shared" si="32"/>
        <v>-2.3501616513305259E-2</v>
      </c>
      <c r="K84" s="5">
        <f t="shared" si="32"/>
        <v>-1.1956392581171978E-2</v>
      </c>
      <c r="L84" s="5">
        <f t="shared" si="32"/>
        <v>-2.7924528301886707E-2</v>
      </c>
      <c r="M84" s="5">
        <f t="shared" si="31"/>
        <v>-2.1352313167259808E-2</v>
      </c>
      <c r="N84" s="5">
        <f t="shared" si="31"/>
        <v>-2.9072253099615267E-2</v>
      </c>
      <c r="O84" s="5">
        <f t="shared" si="31"/>
        <v>-1.4903129657228018E-2</v>
      </c>
      <c r="P84" s="5"/>
      <c r="Q84" s="2">
        <f t="shared" si="34"/>
        <v>45413</v>
      </c>
      <c r="R84" s="5">
        <f t="shared" si="35"/>
        <v>1.0429240374609781</v>
      </c>
      <c r="S84" s="5">
        <f t="shared" si="36"/>
        <v>1.1937692307692309</v>
      </c>
      <c r="T84" s="5">
        <f t="shared" si="37"/>
        <v>0.62318840579710166</v>
      </c>
      <c r="U84" s="5">
        <f t="shared" si="40"/>
        <v>0.83197631384159887</v>
      </c>
      <c r="V84" s="5">
        <f t="shared" si="38"/>
        <v>1.0422661870503596</v>
      </c>
      <c r="W84" s="5">
        <f t="shared" si="39"/>
        <v>0.79782411604714432</v>
      </c>
      <c r="X84" s="5"/>
    </row>
    <row r="85" spans="1:24" x14ac:dyDescent="0.25">
      <c r="A85" s="2">
        <v>45444</v>
      </c>
      <c r="B85" s="22">
        <v>1617.9</v>
      </c>
      <c r="C85" s="24">
        <f>'Master Data '!Z85</f>
        <v>687.44719999999995</v>
      </c>
      <c r="D85" s="22">
        <v>262.10000000000002</v>
      </c>
      <c r="E85" s="16">
        <v>253.3</v>
      </c>
      <c r="F85" s="19">
        <v>233</v>
      </c>
      <c r="G85" s="16">
        <v>200.8</v>
      </c>
      <c r="H85" s="8"/>
      <c r="I85" s="2">
        <f t="shared" si="33"/>
        <v>45444</v>
      </c>
      <c r="J85" s="5">
        <f t="shared" ref="J85:O85" si="41">(B85-B84)/B84</f>
        <v>3.0115879281803249E-2</v>
      </c>
      <c r="K85" s="5">
        <f t="shared" si="41"/>
        <v>2.5739764382535477E-2</v>
      </c>
      <c r="L85" s="5">
        <f t="shared" si="41"/>
        <v>1.746894409937888E-2</v>
      </c>
      <c r="M85" s="5">
        <f t="shared" si="41"/>
        <v>2.3434343434343481E-2</v>
      </c>
      <c r="N85" s="5">
        <f t="shared" si="41"/>
        <v>2.5979744605900509E-2</v>
      </c>
      <c r="O85" s="5">
        <f t="shared" si="41"/>
        <v>1.2607160867372668E-2</v>
      </c>
      <c r="P85" s="5"/>
      <c r="Q85" s="2">
        <f t="shared" si="34"/>
        <v>45444</v>
      </c>
      <c r="R85" s="5">
        <f t="shared" si="35"/>
        <v>1.1044484911550472</v>
      </c>
      <c r="S85" s="5">
        <f t="shared" si="36"/>
        <v>1.2502363338788869</v>
      </c>
      <c r="T85" s="5">
        <f t="shared" si="37"/>
        <v>0.6515437933207312</v>
      </c>
      <c r="U85" s="5">
        <f t="shared" si="40"/>
        <v>0.87490747594374552</v>
      </c>
      <c r="V85" s="5">
        <f t="shared" si="38"/>
        <v>1.0953237410071941</v>
      </c>
      <c r="W85" s="5">
        <f t="shared" si="39"/>
        <v>0.8204895738893927</v>
      </c>
      <c r="X85" s="5"/>
    </row>
    <row r="86" spans="1:24" x14ac:dyDescent="0.25">
      <c r="A86" s="2">
        <v>45474</v>
      </c>
      <c r="B86" s="16">
        <v>1679.2</v>
      </c>
      <c r="C86" s="24">
        <f>'Master Data '!Z86</f>
        <v>700.43150000000003</v>
      </c>
      <c r="D86" s="16">
        <v>266.5</v>
      </c>
      <c r="E86" s="19">
        <v>261.3</v>
      </c>
      <c r="F86" s="16">
        <v>236.6</v>
      </c>
      <c r="G86" s="19">
        <v>206.9</v>
      </c>
      <c r="H86" s="8"/>
      <c r="I86" s="2">
        <f t="shared" si="33"/>
        <v>45474</v>
      </c>
      <c r="J86" s="5">
        <f t="shared" ref="J86:J101" si="42">(B86-B85)/B85</f>
        <v>3.7888621051980931E-2</v>
      </c>
      <c r="K86" s="5">
        <f t="shared" ref="K86:K101" si="43">(C86-C85)/C85</f>
        <v>1.8887705121207965E-2</v>
      </c>
      <c r="L86" s="5">
        <f t="shared" ref="L86:L101" si="44">(D86-D85)/D85</f>
        <v>1.6787485692483697E-2</v>
      </c>
      <c r="M86" s="5">
        <f t="shared" ref="M86:M101" si="45">(E86-E85)/E85</f>
        <v>3.1583103039873668E-2</v>
      </c>
      <c r="N86" s="5">
        <f t="shared" ref="N86:N101" si="46">(F86-F85)/F85</f>
        <v>1.545064377682401E-2</v>
      </c>
      <c r="O86" s="5">
        <f t="shared" ref="O86:O101" si="47">(G86-G85)/G85</f>
        <v>3.0378486055776862E-2</v>
      </c>
      <c r="P86" s="5"/>
      <c r="Q86" s="2">
        <f t="shared" si="34"/>
        <v>45474</v>
      </c>
      <c r="R86" s="5">
        <f t="shared" ref="R86:R101" si="48">(B86-$B$2)/$B$2</f>
        <v>1.1841831425598337</v>
      </c>
      <c r="S86" s="5">
        <f t="shared" ref="S86:S101" si="49">(C86-$C$2)/$C$2</f>
        <v>1.2927381342062194</v>
      </c>
      <c r="T86" s="5">
        <f t="shared" ref="T86:T101" si="50">(D86-$D$2)/$D$2</f>
        <v>0.67926906112161323</v>
      </c>
      <c r="U86" s="5">
        <f t="shared" ref="U86:U101" si="51">(E86-$E$2)/$E$2</f>
        <v>0.93412287194670629</v>
      </c>
      <c r="V86" s="5">
        <f t="shared" ref="V86:V101" si="52">(F86-$F$2)/$F$2</f>
        <v>1.1276978417266186</v>
      </c>
      <c r="W86" s="5">
        <f t="shared" ref="W86:W101" si="53">(G86-$G$2)/$G$2</f>
        <v>0.87579329102447878</v>
      </c>
      <c r="X86" s="5"/>
    </row>
    <row r="87" spans="1:24" x14ac:dyDescent="0.25">
      <c r="A87" s="2">
        <v>45505</v>
      </c>
      <c r="B87" s="19">
        <v>1676</v>
      </c>
      <c r="C87" s="24">
        <f>'Master Data '!Z87</f>
        <v>710.33550000000002</v>
      </c>
      <c r="D87" s="19">
        <v>272.7</v>
      </c>
      <c r="E87" s="16">
        <v>259.89999999999998</v>
      </c>
      <c r="F87" s="19">
        <v>236.9</v>
      </c>
      <c r="G87" s="16">
        <v>209.7</v>
      </c>
      <c r="H87" s="8"/>
      <c r="I87" s="2">
        <f t="shared" si="33"/>
        <v>45505</v>
      </c>
      <c r="J87" s="5">
        <f t="shared" si="42"/>
        <v>-1.9056693663649627E-3</v>
      </c>
      <c r="K87" s="5">
        <f t="shared" si="43"/>
        <v>1.4139855217819295E-2</v>
      </c>
      <c r="L87" s="5">
        <f t="shared" si="44"/>
        <v>2.3264540337711026E-2</v>
      </c>
      <c r="M87" s="5">
        <f t="shared" si="45"/>
        <v>-5.3578262533487721E-3</v>
      </c>
      <c r="N87" s="5">
        <f t="shared" si="46"/>
        <v>1.2679628064243931E-3</v>
      </c>
      <c r="O87" s="5">
        <f t="shared" si="47"/>
        <v>1.3533107781536892E-2</v>
      </c>
      <c r="P87" s="5"/>
      <c r="Q87" s="2">
        <f t="shared" si="34"/>
        <v>45505</v>
      </c>
      <c r="R87" s="5">
        <f t="shared" si="48"/>
        <v>1.1800208116545268</v>
      </c>
      <c r="S87" s="5">
        <f t="shared" si="49"/>
        <v>1.3251571194762686</v>
      </c>
      <c r="T87" s="5">
        <f t="shared" si="50"/>
        <v>0.71833648393194716</v>
      </c>
      <c r="U87" s="5">
        <f t="shared" si="51"/>
        <v>0.9237601776461879</v>
      </c>
      <c r="V87" s="5">
        <f t="shared" si="52"/>
        <v>1.1303956834532374</v>
      </c>
      <c r="W87" s="5">
        <f t="shared" si="53"/>
        <v>0.90117860380779691</v>
      </c>
      <c r="X87" s="5"/>
    </row>
    <row r="88" spans="1:24" x14ac:dyDescent="0.25">
      <c r="A88" s="2">
        <v>45536</v>
      </c>
      <c r="B88" s="16">
        <v>1690.7</v>
      </c>
      <c r="C88" s="24">
        <f>'Master Data '!Z88</f>
        <v>723.56309999999996</v>
      </c>
      <c r="D88" s="16">
        <v>274.39999999999998</v>
      </c>
      <c r="E88" s="19">
        <v>259.7</v>
      </c>
      <c r="F88" s="16">
        <v>238.9</v>
      </c>
      <c r="G88" s="19">
        <v>209.4</v>
      </c>
      <c r="H88" s="8"/>
      <c r="I88" s="2">
        <f t="shared" si="33"/>
        <v>45536</v>
      </c>
      <c r="J88" s="5">
        <f t="shared" si="42"/>
        <v>8.7708830548926288E-3</v>
      </c>
      <c r="K88" s="5">
        <f t="shared" si="43"/>
        <v>1.8621623162575908E-2</v>
      </c>
      <c r="L88" s="5">
        <f t="shared" si="44"/>
        <v>6.2339567290061928E-3</v>
      </c>
      <c r="M88" s="5">
        <f t="shared" si="45"/>
        <v>-7.6952674105420799E-4</v>
      </c>
      <c r="N88" s="5">
        <f t="shared" si="46"/>
        <v>8.4423807513718859E-3</v>
      </c>
      <c r="O88" s="5">
        <f t="shared" si="47"/>
        <v>-1.4306151645206626E-3</v>
      </c>
      <c r="P88" s="5"/>
      <c r="Q88" s="2">
        <f t="shared" si="34"/>
        <v>45536</v>
      </c>
      <c r="R88" s="5">
        <f t="shared" si="48"/>
        <v>1.1991415192507806</v>
      </c>
      <c r="S88" s="5">
        <f t="shared" si="49"/>
        <v>1.3684553191489361</v>
      </c>
      <c r="T88" s="5">
        <f t="shared" si="50"/>
        <v>0.72904851921865155</v>
      </c>
      <c r="U88" s="5">
        <f t="shared" si="51"/>
        <v>0.92227979274611394</v>
      </c>
      <c r="V88" s="5">
        <f t="shared" si="52"/>
        <v>1.1483812949640289</v>
      </c>
      <c r="W88" s="5">
        <f t="shared" si="53"/>
        <v>0.89845874886672716</v>
      </c>
      <c r="X88" s="5"/>
    </row>
    <row r="89" spans="1:24" x14ac:dyDescent="0.25">
      <c r="A89" s="2">
        <v>45566</v>
      </c>
      <c r="B89" s="16">
        <v>1702</v>
      </c>
      <c r="C89" s="24">
        <f>'Master Data '!Z89</f>
        <v>728.25649999999996</v>
      </c>
      <c r="D89" s="16">
        <v>278.10000000000002</v>
      </c>
      <c r="E89" s="16">
        <v>262.39999999999998</v>
      </c>
      <c r="F89" s="19">
        <v>239.7</v>
      </c>
      <c r="G89" s="16">
        <v>212.3</v>
      </c>
      <c r="H89" s="8"/>
      <c r="I89" s="2">
        <f t="shared" si="33"/>
        <v>45566</v>
      </c>
      <c r="J89" s="5">
        <f t="shared" si="42"/>
        <v>6.6836221683326162E-3</v>
      </c>
      <c r="K89" s="5">
        <f t="shared" si="43"/>
        <v>6.4865109898500865E-3</v>
      </c>
      <c r="L89" s="5">
        <f t="shared" si="44"/>
        <v>1.3483965014577427E-2</v>
      </c>
      <c r="M89" s="5">
        <f t="shared" si="45"/>
        <v>1.0396611474778548E-2</v>
      </c>
      <c r="N89" s="5">
        <f t="shared" si="46"/>
        <v>3.3486814566763621E-3</v>
      </c>
      <c r="O89" s="5">
        <f t="shared" si="47"/>
        <v>1.3849092645654277E-2</v>
      </c>
      <c r="P89" s="5"/>
      <c r="Q89" s="2">
        <f t="shared" si="34"/>
        <v>45566</v>
      </c>
      <c r="R89" s="5">
        <f t="shared" si="48"/>
        <v>1.2138397502601459</v>
      </c>
      <c r="S89" s="5">
        <f t="shared" si="49"/>
        <v>1.3838183306055645</v>
      </c>
      <c r="T89" s="5">
        <f t="shared" si="50"/>
        <v>0.75236294896030276</v>
      </c>
      <c r="U89" s="5">
        <f t="shared" si="51"/>
        <v>0.94226498889711319</v>
      </c>
      <c r="V89" s="5">
        <f t="shared" si="52"/>
        <v>1.1555755395683454</v>
      </c>
      <c r="W89" s="5">
        <f t="shared" si="53"/>
        <v>0.92475067996373539</v>
      </c>
      <c r="X89" s="5"/>
    </row>
    <row r="90" spans="1:24" x14ac:dyDescent="0.25">
      <c r="A90" s="2">
        <v>45597</v>
      </c>
      <c r="B90" s="16">
        <v>1705.2</v>
      </c>
      <c r="C90" s="16">
        <v>724.62159999999994</v>
      </c>
      <c r="D90" s="16">
        <v>277.5</v>
      </c>
      <c r="E90" s="19">
        <v>264.2</v>
      </c>
      <c r="F90" s="16">
        <v>236.3</v>
      </c>
      <c r="G90" s="19">
        <v>212.7</v>
      </c>
      <c r="H90" s="8"/>
      <c r="I90" s="2">
        <f t="shared" si="33"/>
        <v>45597</v>
      </c>
      <c r="J90" s="5">
        <f t="shared" si="42"/>
        <v>1.8801410105758198E-3</v>
      </c>
      <c r="K90" s="5">
        <f t="shared" si="43"/>
        <v>-4.9912359175647812E-3</v>
      </c>
      <c r="L90" s="5">
        <f t="shared" si="44"/>
        <v>-2.1574973031284529E-3</v>
      </c>
      <c r="M90" s="5">
        <f t="shared" si="45"/>
        <v>6.8597560975610199E-3</v>
      </c>
      <c r="N90" s="5">
        <f t="shared" si="46"/>
        <v>-1.4184397163120473E-2</v>
      </c>
      <c r="O90" s="5">
        <f t="shared" si="47"/>
        <v>1.8841262364577354E-3</v>
      </c>
      <c r="P90" s="5"/>
      <c r="Q90" s="2">
        <f t="shared" si="34"/>
        <v>45597</v>
      </c>
      <c r="R90" s="5">
        <f t="shared" si="48"/>
        <v>1.2180020811654528</v>
      </c>
      <c r="S90" s="5">
        <f t="shared" si="49"/>
        <v>1.3719201309328968</v>
      </c>
      <c r="T90" s="5">
        <f t="shared" si="50"/>
        <v>0.74858223062381868</v>
      </c>
      <c r="U90" s="5">
        <f t="shared" si="51"/>
        <v>0.95558845299777939</v>
      </c>
      <c r="V90" s="5">
        <f t="shared" si="52"/>
        <v>1.125</v>
      </c>
      <c r="W90" s="5">
        <f t="shared" si="53"/>
        <v>0.92837715321849501</v>
      </c>
      <c r="X90" s="5"/>
    </row>
    <row r="91" spans="1:24" x14ac:dyDescent="0.25">
      <c r="A91" s="2">
        <v>45627</v>
      </c>
      <c r="B91" s="16">
        <v>1835.9</v>
      </c>
      <c r="C91" s="19">
        <v>747.69629999999995</v>
      </c>
      <c r="D91" s="16">
        <v>294.8</v>
      </c>
      <c r="E91" s="16">
        <v>279.89999999999998</v>
      </c>
      <c r="F91" s="19">
        <v>252.9</v>
      </c>
      <c r="G91" s="16">
        <v>225.2</v>
      </c>
      <c r="H91" s="8"/>
      <c r="I91" s="2">
        <f t="shared" si="33"/>
        <v>45627</v>
      </c>
      <c r="J91" s="5">
        <f t="shared" si="42"/>
        <v>7.6647900539526179E-2</v>
      </c>
      <c r="K91" s="5">
        <f t="shared" si="43"/>
        <v>3.1843792677447108E-2</v>
      </c>
      <c r="L91" s="5">
        <f t="shared" si="44"/>
        <v>6.2342342342342386E-2</v>
      </c>
      <c r="M91" s="5">
        <f t="shared" si="45"/>
        <v>5.9424678274034783E-2</v>
      </c>
      <c r="N91" s="5">
        <f t="shared" si="46"/>
        <v>7.0249682606855671E-2</v>
      </c>
      <c r="O91" s="5">
        <f t="shared" si="47"/>
        <v>5.876821814762577E-2</v>
      </c>
      <c r="P91" s="5"/>
      <c r="Q91" s="2">
        <f t="shared" si="34"/>
        <v>45627</v>
      </c>
      <c r="R91" s="5">
        <f t="shared" si="48"/>
        <v>1.3880072840790845</v>
      </c>
      <c r="S91" s="5">
        <f t="shared" si="49"/>
        <v>1.4474510638297871</v>
      </c>
      <c r="T91" s="5">
        <f t="shared" si="50"/>
        <v>0.85759294265910546</v>
      </c>
      <c r="U91" s="5">
        <f t="shared" si="51"/>
        <v>1.0717986676535898</v>
      </c>
      <c r="V91" s="5">
        <f t="shared" si="52"/>
        <v>1.2742805755395683</v>
      </c>
      <c r="W91" s="5">
        <f t="shared" si="53"/>
        <v>1.041704442429737</v>
      </c>
      <c r="X91" s="5"/>
    </row>
    <row r="92" spans="1:24" x14ac:dyDescent="0.25">
      <c r="A92" s="2">
        <v>45658</v>
      </c>
      <c r="B92" s="19">
        <v>1816.6</v>
      </c>
      <c r="C92" s="16">
        <v>739.57380000000001</v>
      </c>
      <c r="D92" s="19">
        <v>288.39999999999998</v>
      </c>
      <c r="E92" s="19">
        <v>278.10000000000002</v>
      </c>
      <c r="F92" s="16">
        <v>249.5</v>
      </c>
      <c r="G92" s="19">
        <v>223.5</v>
      </c>
      <c r="H92" s="8"/>
      <c r="I92" s="2">
        <f t="shared" si="33"/>
        <v>45658</v>
      </c>
      <c r="J92" s="5">
        <f t="shared" si="42"/>
        <v>-1.0512555150062738E-2</v>
      </c>
      <c r="K92" s="5">
        <f t="shared" si="43"/>
        <v>-1.0863367920905783E-2</v>
      </c>
      <c r="L92" s="5">
        <f t="shared" si="44"/>
        <v>-2.1709633649932274E-2</v>
      </c>
      <c r="M92" s="5">
        <f t="shared" si="45"/>
        <v>-6.4308681672024101E-3</v>
      </c>
      <c r="N92" s="5">
        <f t="shared" si="46"/>
        <v>-1.3444049031237665E-2</v>
      </c>
      <c r="O92" s="5">
        <f t="shared" si="47"/>
        <v>-7.5488454706926673E-3</v>
      </c>
      <c r="P92" s="5"/>
      <c r="Q92" s="2">
        <f t="shared" si="34"/>
        <v>45658</v>
      </c>
      <c r="R92" s="5">
        <f t="shared" si="48"/>
        <v>1.3629032258064517</v>
      </c>
      <c r="S92" s="5">
        <f t="shared" si="49"/>
        <v>1.4208635024549918</v>
      </c>
      <c r="T92" s="5">
        <f t="shared" si="50"/>
        <v>0.81726528040327662</v>
      </c>
      <c r="U92" s="5">
        <f t="shared" si="51"/>
        <v>1.0584752035529239</v>
      </c>
      <c r="V92" s="5">
        <f t="shared" si="52"/>
        <v>1.2437050359712232</v>
      </c>
      <c r="W92" s="5">
        <f t="shared" si="53"/>
        <v>1.0262919310970082</v>
      </c>
      <c r="X92" s="5"/>
    </row>
    <row r="93" spans="1:24" x14ac:dyDescent="0.25">
      <c r="A93" s="2">
        <v>45689</v>
      </c>
      <c r="B93" s="16">
        <v>1876.9</v>
      </c>
      <c r="C93" s="16">
        <v>771.1336</v>
      </c>
      <c r="D93" s="16">
        <v>301.2</v>
      </c>
      <c r="E93" s="16">
        <v>287</v>
      </c>
      <c r="F93" s="19">
        <v>258.7</v>
      </c>
      <c r="G93" s="16">
        <v>230</v>
      </c>
      <c r="H93" s="8"/>
      <c r="I93" s="2">
        <f t="shared" si="33"/>
        <v>45689</v>
      </c>
      <c r="J93" s="5">
        <f t="shared" si="42"/>
        <v>3.3193878674446869E-2</v>
      </c>
      <c r="K93" s="5">
        <f t="shared" si="43"/>
        <v>4.2672955694211985E-2</v>
      </c>
      <c r="L93" s="5">
        <f t="shared" si="44"/>
        <v>4.4382801664355105E-2</v>
      </c>
      <c r="M93" s="5">
        <f t="shared" si="45"/>
        <v>3.2002876663070751E-2</v>
      </c>
      <c r="N93" s="5">
        <f t="shared" si="46"/>
        <v>3.6873747494989936E-2</v>
      </c>
      <c r="O93" s="5">
        <f t="shared" si="47"/>
        <v>2.9082774049217001E-2</v>
      </c>
      <c r="P93" s="5"/>
      <c r="Q93" s="2">
        <f t="shared" si="34"/>
        <v>45689</v>
      </c>
      <c r="R93" s="5">
        <f t="shared" si="48"/>
        <v>1.4413371488033302</v>
      </c>
      <c r="S93" s="5">
        <f t="shared" si="49"/>
        <v>1.5241689034369885</v>
      </c>
      <c r="T93" s="5">
        <f t="shared" si="50"/>
        <v>0.89792060491493386</v>
      </c>
      <c r="U93" s="5">
        <f t="shared" si="51"/>
        <v>1.1243523316062176</v>
      </c>
      <c r="V93" s="5">
        <f t="shared" si="52"/>
        <v>1.3264388489208632</v>
      </c>
      <c r="W93" s="5">
        <f t="shared" si="53"/>
        <v>1.085222121486854</v>
      </c>
      <c r="X93" s="5"/>
    </row>
    <row r="94" spans="1:24" x14ac:dyDescent="0.25">
      <c r="A94" s="2">
        <v>45717</v>
      </c>
      <c r="B94" s="19">
        <v>1837.8</v>
      </c>
      <c r="C94" s="19">
        <v>768.30799999999999</v>
      </c>
      <c r="D94" s="19">
        <v>300.10000000000002</v>
      </c>
      <c r="E94" s="19">
        <v>283.8</v>
      </c>
      <c r="F94" s="16">
        <v>256.2</v>
      </c>
      <c r="G94" s="19">
        <v>228.7</v>
      </c>
      <c r="H94" s="8"/>
      <c r="I94" s="2">
        <f t="shared" si="33"/>
        <v>45717</v>
      </c>
      <c r="J94" s="5">
        <f t="shared" si="42"/>
        <v>-2.0832223347008436E-2</v>
      </c>
      <c r="K94" s="5">
        <f t="shared" si="43"/>
        <v>-3.6642159024065459E-3</v>
      </c>
      <c r="L94" s="5">
        <f t="shared" si="44"/>
        <v>-3.652058432934814E-3</v>
      </c>
      <c r="M94" s="5">
        <f t="shared" si="45"/>
        <v>-1.1149825783972086E-2</v>
      </c>
      <c r="N94" s="5">
        <f t="shared" si="46"/>
        <v>-9.6637031310398153E-3</v>
      </c>
      <c r="O94" s="5">
        <f t="shared" si="47"/>
        <v>-5.6521739130435279E-3</v>
      </c>
      <c r="P94" s="5"/>
      <c r="Q94" s="2">
        <f t="shared" si="34"/>
        <v>45717</v>
      </c>
      <c r="R94" s="5">
        <f t="shared" si="48"/>
        <v>1.3904786680541104</v>
      </c>
      <c r="S94" s="5">
        <f t="shared" si="49"/>
        <v>1.5149198036006546</v>
      </c>
      <c r="T94" s="5">
        <f t="shared" si="50"/>
        <v>0.89098928796471355</v>
      </c>
      <c r="U94" s="5">
        <f t="shared" si="51"/>
        <v>1.1006661732050336</v>
      </c>
      <c r="V94" s="5">
        <f t="shared" si="52"/>
        <v>1.303956834532374</v>
      </c>
      <c r="W94" s="5">
        <f t="shared" si="53"/>
        <v>1.0734360834088847</v>
      </c>
      <c r="X94" s="5"/>
    </row>
    <row r="95" spans="1:24" x14ac:dyDescent="0.25">
      <c r="A95" s="2">
        <v>45748</v>
      </c>
      <c r="B95" s="16">
        <v>1669.9</v>
      </c>
      <c r="C95" s="16">
        <v>732.44</v>
      </c>
      <c r="D95" s="16">
        <v>279.89999999999998</v>
      </c>
      <c r="E95" s="16">
        <v>262.5</v>
      </c>
      <c r="F95" s="19">
        <v>235.5</v>
      </c>
      <c r="G95" s="16">
        <v>211.7</v>
      </c>
      <c r="H95" s="8"/>
      <c r="I95" s="2">
        <f t="shared" si="33"/>
        <v>45748</v>
      </c>
      <c r="J95" s="5">
        <f t="shared" si="42"/>
        <v>-9.1359233866579528E-2</v>
      </c>
      <c r="K95" s="5">
        <f t="shared" si="43"/>
        <v>-4.6684402609370124E-2</v>
      </c>
      <c r="L95" s="5">
        <f t="shared" si="44"/>
        <v>-6.7310896367877515E-2</v>
      </c>
      <c r="M95" s="5">
        <f t="shared" si="45"/>
        <v>-7.5052854122621596E-2</v>
      </c>
      <c r="N95" s="5">
        <f t="shared" si="46"/>
        <v>-8.0796252927400433E-2</v>
      </c>
      <c r="O95" s="5">
        <f t="shared" si="47"/>
        <v>-7.4333187581985136E-2</v>
      </c>
      <c r="P95" s="5"/>
      <c r="Q95" s="2">
        <f t="shared" si="34"/>
        <v>45748</v>
      </c>
      <c r="R95" s="5">
        <f t="shared" si="48"/>
        <v>1.1720863683662854</v>
      </c>
      <c r="S95" s="5">
        <f t="shared" si="49"/>
        <v>1.3975122749590836</v>
      </c>
      <c r="T95" s="5">
        <f t="shared" si="50"/>
        <v>0.76370510396975422</v>
      </c>
      <c r="U95" s="5">
        <f t="shared" si="51"/>
        <v>0.94300518134715039</v>
      </c>
      <c r="V95" s="5">
        <f t="shared" si="52"/>
        <v>1.1178057553956835</v>
      </c>
      <c r="W95" s="5">
        <f t="shared" si="53"/>
        <v>0.91931097008159557</v>
      </c>
      <c r="X95" s="5"/>
    </row>
    <row r="96" spans="1:24" x14ac:dyDescent="0.25">
      <c r="A96" s="2">
        <v>45778</v>
      </c>
      <c r="B96" s="3">
        <v>1607.4</v>
      </c>
      <c r="C96" s="3">
        <v>712.36</v>
      </c>
      <c r="D96">
        <v>269.8</v>
      </c>
      <c r="E96" s="19">
        <v>251.9</v>
      </c>
      <c r="F96" s="16">
        <v>226.7</v>
      </c>
      <c r="G96" s="19">
        <v>203.4</v>
      </c>
      <c r="H96" s="8"/>
      <c r="I96" s="2">
        <f t="shared" si="33"/>
        <v>45778</v>
      </c>
      <c r="J96" s="5">
        <f t="shared" si="42"/>
        <v>-3.7427390861728242E-2</v>
      </c>
      <c r="K96" s="5">
        <f t="shared" si="43"/>
        <v>-2.7415214898148708E-2</v>
      </c>
      <c r="L96" s="5">
        <f t="shared" si="44"/>
        <v>-3.6084315827080979E-2</v>
      </c>
      <c r="M96" s="5">
        <f t="shared" si="45"/>
        <v>-4.0380952380952358E-2</v>
      </c>
      <c r="N96" s="5">
        <f t="shared" si="46"/>
        <v>-3.7367303609341873E-2</v>
      </c>
      <c r="O96" s="5">
        <f t="shared" si="47"/>
        <v>-3.9206424185167614E-2</v>
      </c>
      <c r="P96" s="5"/>
      <c r="Q96" s="2">
        <f t="shared" si="34"/>
        <v>45778</v>
      </c>
      <c r="R96" s="5">
        <f t="shared" si="48"/>
        <v>1.0907908428720086</v>
      </c>
      <c r="S96" s="5">
        <f t="shared" si="49"/>
        <v>1.3317839607201309</v>
      </c>
      <c r="T96" s="5">
        <f t="shared" si="50"/>
        <v>0.70006301197227494</v>
      </c>
      <c r="U96" s="5">
        <f t="shared" si="51"/>
        <v>0.86454478164322734</v>
      </c>
      <c r="V96" s="5">
        <f t="shared" si="52"/>
        <v>1.0386690647482013</v>
      </c>
      <c r="W96" s="5">
        <f t="shared" si="53"/>
        <v>0.84406165004533107</v>
      </c>
      <c r="X96" s="5"/>
    </row>
    <row r="97" spans="1:24" x14ac:dyDescent="0.25">
      <c r="A97" s="26">
        <v>45809</v>
      </c>
      <c r="B97" s="19">
        <v>1712.2</v>
      </c>
      <c r="C97" s="19">
        <v>738.09079999999994</v>
      </c>
      <c r="D97" s="19">
        <v>282.89999999999998</v>
      </c>
      <c r="E97" s="16">
        <v>268.3</v>
      </c>
      <c r="F97" s="19">
        <v>240.9</v>
      </c>
      <c r="G97" s="16">
        <v>215.3</v>
      </c>
      <c r="H97" s="8"/>
      <c r="I97" s="2">
        <f t="shared" si="33"/>
        <v>45809</v>
      </c>
      <c r="J97" s="5">
        <f t="shared" si="42"/>
        <v>6.5198457135747137E-2</v>
      </c>
      <c r="K97" s="5">
        <f t="shared" si="43"/>
        <v>3.6120500870346357E-2</v>
      </c>
      <c r="L97" s="5">
        <f t="shared" si="44"/>
        <v>4.8554484803558062E-2</v>
      </c>
      <c r="M97" s="5">
        <f t="shared" si="45"/>
        <v>6.5105200476379535E-2</v>
      </c>
      <c r="N97" s="5">
        <f t="shared" si="46"/>
        <v>6.2637847375386052E-2</v>
      </c>
      <c r="O97" s="5">
        <f t="shared" si="47"/>
        <v>5.8505408062930211E-2</v>
      </c>
      <c r="P97" s="5"/>
      <c r="Q97" s="2">
        <f t="shared" si="34"/>
        <v>45809</v>
      </c>
      <c r="R97" s="5">
        <f t="shared" si="48"/>
        <v>1.2271071800208118</v>
      </c>
      <c r="S97" s="5">
        <f t="shared" si="49"/>
        <v>1.4160091653027822</v>
      </c>
      <c r="T97" s="5">
        <f t="shared" si="50"/>
        <v>0.78260869565217395</v>
      </c>
      <c r="U97" s="5">
        <f t="shared" si="51"/>
        <v>0.98593634344929704</v>
      </c>
      <c r="V97" s="5">
        <f t="shared" si="52"/>
        <v>1.1663669064748201</v>
      </c>
      <c r="W97" s="5">
        <f t="shared" si="53"/>
        <v>0.95194922937443349</v>
      </c>
      <c r="X97" s="5"/>
    </row>
    <row r="98" spans="1:24" x14ac:dyDescent="0.25">
      <c r="A98" s="27">
        <v>45839</v>
      </c>
      <c r="B98" s="16">
        <v>1746.5</v>
      </c>
      <c r="C98" s="16">
        <v>730.50689999999997</v>
      </c>
      <c r="D98" s="16">
        <v>287.7</v>
      </c>
      <c r="E98" s="19">
        <v>270.8</v>
      </c>
      <c r="F98" s="16">
        <v>238.8</v>
      </c>
      <c r="G98" s="19">
        <v>216.8</v>
      </c>
      <c r="H98" s="8"/>
      <c r="I98" s="2">
        <f t="shared" si="33"/>
        <v>45839</v>
      </c>
      <c r="J98" s="5">
        <f t="shared" si="42"/>
        <v>2.0032706459525731E-2</v>
      </c>
      <c r="K98" s="5">
        <f t="shared" si="43"/>
        <v>-1.0275023073041924E-2</v>
      </c>
      <c r="L98" s="5">
        <f t="shared" si="44"/>
        <v>1.6967126193001104E-2</v>
      </c>
      <c r="M98" s="5">
        <f t="shared" si="45"/>
        <v>9.3179276928811033E-3</v>
      </c>
      <c r="N98" s="5">
        <f t="shared" si="46"/>
        <v>-8.7173100871730767E-3</v>
      </c>
      <c r="O98" s="5">
        <f t="shared" si="47"/>
        <v>6.9670227589410123E-3</v>
      </c>
      <c r="P98" s="5"/>
      <c r="Q98" s="2">
        <f t="shared" si="34"/>
        <v>45839</v>
      </c>
      <c r="R98" s="5">
        <f t="shared" si="48"/>
        <v>1.2717221644120709</v>
      </c>
      <c r="S98" s="5">
        <f t="shared" si="49"/>
        <v>1.3911846153846152</v>
      </c>
      <c r="T98" s="5">
        <f t="shared" si="50"/>
        <v>0.81285444234404547</v>
      </c>
      <c r="U98" s="5">
        <f t="shared" si="51"/>
        <v>1.0044411547002223</v>
      </c>
      <c r="V98" s="5">
        <f t="shared" si="52"/>
        <v>1.1474820143884892</v>
      </c>
      <c r="W98" s="5">
        <f t="shared" si="53"/>
        <v>0.96554850407978254</v>
      </c>
      <c r="X98" s="5"/>
    </row>
    <row r="99" spans="1:24" x14ac:dyDescent="0.25">
      <c r="A99" s="27">
        <v>45870</v>
      </c>
      <c r="B99" s="19">
        <v>1820.9</v>
      </c>
      <c r="C99" s="16">
        <v>736.39400000000001</v>
      </c>
      <c r="D99" s="19">
        <v>298.7</v>
      </c>
      <c r="E99" s="16">
        <v>280.2</v>
      </c>
      <c r="F99" s="19">
        <v>246.4</v>
      </c>
      <c r="G99" s="16">
        <v>224.5</v>
      </c>
      <c r="H99" s="8"/>
      <c r="I99" s="2">
        <f t="shared" si="33"/>
        <v>45870</v>
      </c>
      <c r="J99" s="5">
        <f t="shared" si="42"/>
        <v>4.2599484683653072E-2</v>
      </c>
      <c r="K99" s="5">
        <f t="shared" si="43"/>
        <v>8.0589245632040341E-3</v>
      </c>
      <c r="L99" s="5">
        <f t="shared" si="44"/>
        <v>3.8234271810914149E-2</v>
      </c>
      <c r="M99" s="5">
        <f t="shared" si="45"/>
        <v>3.4711964549482929E-2</v>
      </c>
      <c r="N99" s="5">
        <f t="shared" si="46"/>
        <v>3.1825795644891096E-2</v>
      </c>
      <c r="O99" s="5">
        <f t="shared" si="47"/>
        <v>3.551660516605161E-2</v>
      </c>
      <c r="P99" s="5"/>
      <c r="Q99" s="2">
        <f t="shared" si="34"/>
        <v>45870</v>
      </c>
      <c r="R99" s="5">
        <f t="shared" si="48"/>
        <v>1.3684963579604581</v>
      </c>
      <c r="S99" s="5">
        <f t="shared" si="49"/>
        <v>1.410454991816694</v>
      </c>
      <c r="T99" s="5">
        <f t="shared" si="50"/>
        <v>0.88216761184625081</v>
      </c>
      <c r="U99" s="5">
        <f t="shared" si="51"/>
        <v>1.0740192450037009</v>
      </c>
      <c r="V99" s="5">
        <f t="shared" si="52"/>
        <v>1.2158273381294962</v>
      </c>
      <c r="W99" s="5">
        <f t="shared" si="53"/>
        <v>1.0353581142339077</v>
      </c>
      <c r="X99" s="5"/>
    </row>
    <row r="100" spans="1:24" x14ac:dyDescent="0.25">
      <c r="A100" s="42">
        <v>45901</v>
      </c>
      <c r="B100" s="19">
        <v>1809.1</v>
      </c>
      <c r="C100" s="16">
        <v>732.95510000000002</v>
      </c>
      <c r="D100" s="19">
        <v>299.10000000000002</v>
      </c>
      <c r="E100" s="20">
        <v>281.60000000000002</v>
      </c>
      <c r="F100" s="16">
        <v>246.7</v>
      </c>
      <c r="G100" s="19">
        <v>225.4</v>
      </c>
      <c r="H100" s="8"/>
      <c r="I100" s="2">
        <f t="shared" si="33"/>
        <v>45901</v>
      </c>
      <c r="J100" s="5">
        <f t="shared" si="42"/>
        <v>-6.4803119336592791E-3</v>
      </c>
      <c r="K100" s="5">
        <f t="shared" si="43"/>
        <v>-4.6699185490375935E-3</v>
      </c>
      <c r="L100" s="5">
        <f t="shared" si="44"/>
        <v>1.3391362571142755E-3</v>
      </c>
      <c r="M100" s="5">
        <f t="shared" si="45"/>
        <v>4.9964311206282443E-3</v>
      </c>
      <c r="N100" s="5">
        <f t="shared" si="46"/>
        <v>1.2175324675323983E-3</v>
      </c>
      <c r="O100" s="5">
        <f t="shared" si="47"/>
        <v>4.0089086859688445E-3</v>
      </c>
      <c r="P100" s="5"/>
      <c r="Q100" s="2">
        <f t="shared" si="34"/>
        <v>45901</v>
      </c>
      <c r="R100" s="5">
        <f t="shared" si="48"/>
        <v>1.3531477627471384</v>
      </c>
      <c r="S100" s="5">
        <f t="shared" si="49"/>
        <v>1.399198363338789</v>
      </c>
      <c r="T100" s="5">
        <f t="shared" si="50"/>
        <v>0.88468809073724031</v>
      </c>
      <c r="U100" s="5">
        <f t="shared" si="51"/>
        <v>1.0843819393042193</v>
      </c>
      <c r="V100" s="5">
        <f t="shared" si="52"/>
        <v>1.218525179856115</v>
      </c>
      <c r="W100" s="5">
        <f t="shared" si="53"/>
        <v>1.043517679057117</v>
      </c>
      <c r="X100" s="5"/>
    </row>
    <row r="101" spans="1:24" x14ac:dyDescent="0.25">
      <c r="A101" s="26">
        <v>45931</v>
      </c>
      <c r="B101" s="19">
        <v>1876.9</v>
      </c>
      <c r="C101" s="16">
        <v>747.09720000000004</v>
      </c>
      <c r="D101" s="19">
        <v>307.2</v>
      </c>
      <c r="E101" s="19">
        <v>289.39999999999998</v>
      </c>
      <c r="F101" s="21">
        <v>249.1</v>
      </c>
      <c r="G101" s="16">
        <v>231.4</v>
      </c>
      <c r="H101" s="8"/>
      <c r="I101" s="2">
        <f t="shared" si="33"/>
        <v>45931</v>
      </c>
      <c r="J101" s="5">
        <f t="shared" si="42"/>
        <v>3.7477198607042281E-2</v>
      </c>
      <c r="K101" s="5">
        <f t="shared" si="43"/>
        <v>1.929463346390526E-2</v>
      </c>
      <c r="L101" s="5">
        <f t="shared" si="44"/>
        <v>2.7081243731193465E-2</v>
      </c>
      <c r="M101" s="5">
        <f t="shared" si="45"/>
        <v>2.7698863636363473E-2</v>
      </c>
      <c r="N101" s="5">
        <f t="shared" si="46"/>
        <v>9.7284150790433958E-3</v>
      </c>
      <c r="O101" s="5">
        <f t="shared" si="47"/>
        <v>2.6619343389529725E-2</v>
      </c>
      <c r="P101" s="5"/>
      <c r="Q101" s="2">
        <f t="shared" si="34"/>
        <v>45931</v>
      </c>
      <c r="R101" s="5">
        <f t="shared" si="48"/>
        <v>1.4413371488033302</v>
      </c>
      <c r="S101" s="5">
        <f t="shared" si="49"/>
        <v>1.4454900163666122</v>
      </c>
      <c r="T101" s="5">
        <f t="shared" si="50"/>
        <v>0.93572778827977321</v>
      </c>
      <c r="U101" s="5">
        <f t="shared" si="51"/>
        <v>1.1421169504071058</v>
      </c>
      <c r="V101" s="5">
        <f t="shared" si="52"/>
        <v>1.2401079136690645</v>
      </c>
      <c r="W101" s="5">
        <f t="shared" si="53"/>
        <v>1.0979147778785132</v>
      </c>
      <c r="X101" s="5"/>
    </row>
    <row r="102" spans="1:24" x14ac:dyDescent="0.25">
      <c r="A102" s="26">
        <v>45962</v>
      </c>
      <c r="B102" s="16">
        <v>1958.2</v>
      </c>
      <c r="C102" s="16">
        <v>753.63869999999997</v>
      </c>
      <c r="D102" s="16">
        <v>312.5</v>
      </c>
      <c r="E102" s="16">
        <v>300.2</v>
      </c>
      <c r="F102" s="16">
        <v>253.2</v>
      </c>
      <c r="G102" s="16">
        <v>240.6</v>
      </c>
      <c r="H102" s="8"/>
      <c r="I102" s="2">
        <f t="shared" si="33"/>
        <v>45962</v>
      </c>
      <c r="J102" s="5">
        <f t="shared" ref="J102:J104" si="54">(B102-B101)/B101</f>
        <v>4.3316106345569795E-2</v>
      </c>
      <c r="K102" s="5">
        <f t="shared" ref="K102:K104" si="55">(C102-C101)/C101</f>
        <v>8.7558887919803839E-3</v>
      </c>
      <c r="L102" s="5">
        <f t="shared" ref="L102:L104" si="56">(D102-D101)/D101</f>
        <v>1.7252604166666706E-2</v>
      </c>
      <c r="M102" s="5">
        <f t="shared" ref="M102:M104" si="57">(E102-E101)/E101</f>
        <v>3.731859018659299E-2</v>
      </c>
      <c r="N102" s="5">
        <f t="shared" ref="N102:N104" si="58">(F102-F101)/F101</f>
        <v>1.6459253311922901E-2</v>
      </c>
      <c r="O102" s="5">
        <f t="shared" ref="O102:O104" si="59">(G102-G101)/G101</f>
        <v>3.9757994814174538E-2</v>
      </c>
      <c r="P102" s="5"/>
      <c r="Q102" s="2">
        <f t="shared" si="34"/>
        <v>45962</v>
      </c>
      <c r="R102" s="5">
        <f t="shared" ref="R102:R104" si="60">(B102-$B$2)/$B$2</f>
        <v>1.5470863683662854</v>
      </c>
      <c r="S102" s="5">
        <f t="shared" ref="S102:S104" si="61">(C102-$C$2)/$C$2</f>
        <v>1.4669024549918166</v>
      </c>
      <c r="T102" s="5">
        <f t="shared" ref="T102:T104" si="62">(D102-$D$2)/$D$2</f>
        <v>0.96912413358538141</v>
      </c>
      <c r="U102" s="5">
        <f t="shared" ref="U102:U104" si="63">(E102-$E$2)/$E$2</f>
        <v>1.2220577350111028</v>
      </c>
      <c r="V102" s="5">
        <f t="shared" ref="V102:V104" si="64">(F102-$F$2)/$F$2</f>
        <v>1.2769784172661871</v>
      </c>
      <c r="W102" s="5">
        <f t="shared" ref="W102:W104" si="65">(G102-$G$2)/$G$2</f>
        <v>1.1813236627379875</v>
      </c>
      <c r="X102" s="5"/>
    </row>
    <row r="103" spans="1:24" x14ac:dyDescent="0.25">
      <c r="A103" s="26">
        <v>45992</v>
      </c>
      <c r="B103" s="19">
        <v>1939.4</v>
      </c>
      <c r="C103" s="19">
        <v>760.5</v>
      </c>
      <c r="D103" s="19">
        <v>315.7</v>
      </c>
      <c r="E103" s="19">
        <v>299.10000000000002</v>
      </c>
      <c r="F103" s="19">
        <v>251.8</v>
      </c>
      <c r="G103" s="19">
        <v>239.5</v>
      </c>
      <c r="H103" s="8"/>
      <c r="I103" s="2">
        <f t="shared" si="33"/>
        <v>45992</v>
      </c>
      <c r="J103" s="5">
        <f t="shared" si="54"/>
        <v>-9.6006536615258677E-3</v>
      </c>
      <c r="K103" s="5">
        <f t="shared" si="55"/>
        <v>9.1042299181292429E-3</v>
      </c>
      <c r="L103" s="5">
        <f t="shared" si="56"/>
        <v>1.0239999999999964E-2</v>
      </c>
      <c r="M103" s="5">
        <f t="shared" si="57"/>
        <v>-3.6642238507660426E-3</v>
      </c>
      <c r="N103" s="5">
        <f t="shared" si="58"/>
        <v>-5.5292259083727386E-3</v>
      </c>
      <c r="O103" s="5">
        <f t="shared" si="59"/>
        <v>-4.5719035743973166E-3</v>
      </c>
      <c r="P103" s="5"/>
      <c r="Q103" s="2">
        <f t="shared" si="34"/>
        <v>45992</v>
      </c>
      <c r="R103" s="5">
        <f t="shared" si="60"/>
        <v>1.5226326742976068</v>
      </c>
      <c r="S103" s="5">
        <f t="shared" si="61"/>
        <v>1.4893617021276595</v>
      </c>
      <c r="T103" s="5">
        <f t="shared" si="62"/>
        <v>0.98928796471329561</v>
      </c>
      <c r="U103" s="5">
        <f t="shared" si="63"/>
        <v>1.213915618060696</v>
      </c>
      <c r="V103" s="5">
        <f t="shared" si="64"/>
        <v>1.2643884892086332</v>
      </c>
      <c r="W103" s="5">
        <f t="shared" si="65"/>
        <v>1.171350861287398</v>
      </c>
      <c r="X103" s="5"/>
    </row>
    <row r="104" spans="1:24" x14ac:dyDescent="0.25">
      <c r="A104" s="26">
        <v>46023</v>
      </c>
      <c r="B104" s="16">
        <v>1932.2</v>
      </c>
      <c r="C104" s="16">
        <v>766.2</v>
      </c>
      <c r="D104" s="16">
        <v>313.7</v>
      </c>
      <c r="E104" s="16">
        <v>301.60000000000002</v>
      </c>
      <c r="F104" s="16">
        <v>249.1</v>
      </c>
      <c r="G104" s="21">
        <v>240.3</v>
      </c>
      <c r="H104" s="8"/>
      <c r="I104" s="2">
        <f t="shared" si="33"/>
        <v>46023</v>
      </c>
      <c r="J104" s="5">
        <f t="shared" si="54"/>
        <v>-3.7124883984737782E-3</v>
      </c>
      <c r="K104" s="5">
        <f t="shared" si="55"/>
        <v>7.4950690335306314E-3</v>
      </c>
      <c r="L104" s="5">
        <f t="shared" si="56"/>
        <v>-6.3351282863477985E-3</v>
      </c>
      <c r="M104" s="5">
        <f t="shared" si="57"/>
        <v>8.3584085590103635E-3</v>
      </c>
      <c r="N104" s="5">
        <f t="shared" si="58"/>
        <v>-1.0722795869737954E-2</v>
      </c>
      <c r="O104" s="5">
        <f t="shared" si="59"/>
        <v>3.3402922755741602E-3</v>
      </c>
      <c r="P104" s="5"/>
      <c r="Q104" s="2">
        <f t="shared" si="34"/>
        <v>46023</v>
      </c>
      <c r="R104" s="5">
        <f t="shared" si="60"/>
        <v>1.5132674297606661</v>
      </c>
      <c r="S104" s="5">
        <f t="shared" si="61"/>
        <v>1.5080196399345338</v>
      </c>
      <c r="T104" s="5">
        <f t="shared" si="62"/>
        <v>0.97668557025834912</v>
      </c>
      <c r="U104" s="5">
        <f t="shared" si="63"/>
        <v>1.2324204293116212</v>
      </c>
      <c r="V104" s="5">
        <f t="shared" si="64"/>
        <v>1.2401079136690645</v>
      </c>
      <c r="W104" s="5">
        <f t="shared" si="65"/>
        <v>1.1786038077969174</v>
      </c>
      <c r="X104" s="5"/>
    </row>
    <row r="105" spans="1:24" x14ac:dyDescent="0.25">
      <c r="A105" s="2"/>
      <c r="C105" s="3"/>
      <c r="F105" s="11"/>
      <c r="G105" s="8"/>
      <c r="H105" s="8"/>
      <c r="P105" s="5"/>
      <c r="Q105" s="2"/>
      <c r="R105" s="5"/>
      <c r="S105" s="5"/>
      <c r="T105" s="5"/>
      <c r="U105" s="5"/>
      <c r="V105" s="5"/>
      <c r="W105" s="5"/>
      <c r="X105" s="5"/>
    </row>
    <row r="106" spans="1:24" x14ac:dyDescent="0.25">
      <c r="A106" s="2"/>
      <c r="C106" s="3"/>
      <c r="F106" s="10"/>
      <c r="G106" s="8"/>
      <c r="H106" s="8"/>
      <c r="P106" s="5"/>
      <c r="Q106" s="2"/>
      <c r="R106" s="5"/>
      <c r="S106" s="5"/>
      <c r="T106" s="5"/>
      <c r="U106" s="5"/>
      <c r="V106" s="5"/>
      <c r="W106" s="5"/>
      <c r="X106" s="5"/>
    </row>
    <row r="107" spans="1:24" x14ac:dyDescent="0.25">
      <c r="A107" s="2"/>
      <c r="C107" s="3"/>
      <c r="F107" s="11"/>
      <c r="G107" s="8"/>
      <c r="H107" s="8"/>
      <c r="I107" t="s">
        <v>44</v>
      </c>
      <c r="J107" s="6">
        <f>STDEV(J44:J104)</f>
        <v>4.0366021317738379E-2</v>
      </c>
      <c r="K107" s="6">
        <f t="shared" ref="K107:O107" si="66">STDEV(K44:K104)</f>
        <v>3.1081783563327157E-2</v>
      </c>
      <c r="L107" s="6">
        <f t="shared" si="66"/>
        <v>3.4038110162567949E-2</v>
      </c>
      <c r="M107" s="6">
        <f t="shared" si="66"/>
        <v>3.3038392069833097E-2</v>
      </c>
      <c r="N107" s="6">
        <f t="shared" si="66"/>
        <v>3.9817549391934506E-2</v>
      </c>
      <c r="O107" s="6">
        <f t="shared" si="66"/>
        <v>3.5287914056073247E-2</v>
      </c>
      <c r="P107" s="5"/>
      <c r="Q107" s="2"/>
      <c r="R107" s="5"/>
      <c r="S107" s="5"/>
      <c r="T107" s="5"/>
      <c r="U107" s="5"/>
      <c r="V107" s="5"/>
      <c r="W107" s="5"/>
      <c r="X107" s="5"/>
    </row>
    <row r="108" spans="1:24" x14ac:dyDescent="0.25">
      <c r="A108" s="2"/>
      <c r="C108" s="3"/>
      <c r="F108" s="10"/>
      <c r="G108" s="8"/>
      <c r="H108" s="8"/>
      <c r="I108" t="s">
        <v>45</v>
      </c>
      <c r="J108" s="5">
        <f>STDEV(J68:J104)</f>
        <v>3.6183512249220458E-2</v>
      </c>
      <c r="K108" s="5">
        <f t="shared" ref="K108:O108" si="67">STDEV(K68:K104)</f>
        <v>2.3425615433271509E-2</v>
      </c>
      <c r="L108" s="5">
        <f t="shared" si="67"/>
        <v>2.937766319382654E-2</v>
      </c>
      <c r="M108" s="5">
        <f t="shared" si="67"/>
        <v>3.1124918124378106E-2</v>
      </c>
      <c r="N108" s="5">
        <f t="shared" si="67"/>
        <v>3.2999345716326928E-2</v>
      </c>
      <c r="O108" s="5">
        <f t="shared" si="67"/>
        <v>3.1878056897874478E-2</v>
      </c>
      <c r="P108" s="5"/>
      <c r="Q108" s="2"/>
      <c r="R108" s="5"/>
      <c r="S108" s="5"/>
      <c r="T108" s="5"/>
      <c r="U108" s="5"/>
      <c r="V108" s="5"/>
      <c r="W108" s="5"/>
      <c r="X108" s="5"/>
    </row>
    <row r="109" spans="1:24" x14ac:dyDescent="0.25">
      <c r="A109" s="2"/>
      <c r="C109" s="3"/>
      <c r="F109" s="11"/>
      <c r="G109" s="8"/>
      <c r="H109" s="8"/>
      <c r="J109" s="7">
        <f t="shared" ref="J109:O109" si="68">SQRT(12)</f>
        <v>3.4641016151377544</v>
      </c>
      <c r="K109" s="7">
        <f t="shared" si="68"/>
        <v>3.4641016151377544</v>
      </c>
      <c r="L109" s="7">
        <f t="shared" si="68"/>
        <v>3.4641016151377544</v>
      </c>
      <c r="M109" s="7">
        <f t="shared" si="68"/>
        <v>3.4641016151377544</v>
      </c>
      <c r="N109" s="7">
        <f t="shared" si="68"/>
        <v>3.4641016151377544</v>
      </c>
      <c r="O109" s="7">
        <f t="shared" si="68"/>
        <v>3.4641016151377544</v>
      </c>
      <c r="P109" s="5"/>
      <c r="Q109" s="2"/>
      <c r="R109" s="5"/>
      <c r="S109" s="5"/>
      <c r="T109" s="5"/>
      <c r="U109" s="5"/>
      <c r="V109" s="5"/>
      <c r="W109" s="5"/>
      <c r="X109" s="5"/>
    </row>
    <row r="110" spans="1:24" x14ac:dyDescent="0.25">
      <c r="A110" s="2"/>
      <c r="C110" s="3"/>
      <c r="F110" s="10"/>
      <c r="G110" s="8"/>
      <c r="H110" s="8"/>
      <c r="I110" s="2"/>
      <c r="J110" s="5"/>
      <c r="K110" s="5"/>
      <c r="L110" s="5"/>
      <c r="M110" s="5"/>
      <c r="N110" s="5"/>
      <c r="O110" s="5"/>
      <c r="P110" s="5"/>
      <c r="Q110" s="2"/>
      <c r="R110" s="5"/>
      <c r="S110" s="5"/>
      <c r="T110" s="5"/>
      <c r="U110" s="5"/>
      <c r="V110" s="5"/>
      <c r="W110" s="5"/>
      <c r="X110" s="5"/>
    </row>
    <row r="111" spans="1:24" ht="90" x14ac:dyDescent="0.25">
      <c r="A111" s="2"/>
      <c r="C111" s="3"/>
      <c r="F111" s="11"/>
      <c r="G111" s="8"/>
      <c r="H111" s="8"/>
      <c r="I111" s="37"/>
      <c r="J111" s="35" t="str">
        <f t="shared" ref="J111:O111" si="69">J1</f>
        <v>Zurich Life International Equity G</v>
      </c>
      <c r="K111" s="35" t="str">
        <f t="shared" si="69"/>
        <v xml:space="preserve">Aviva High Yield Equity Fund </v>
      </c>
      <c r="L111" s="35" t="str">
        <f t="shared" si="69"/>
        <v>Irish Life IL/Setanta  Global Equity</v>
      </c>
      <c r="M111" s="35" t="str">
        <f t="shared" si="69"/>
        <v>New Ireland iFunds Equities Gross</v>
      </c>
      <c r="N111" s="35" t="str">
        <f t="shared" si="69"/>
        <v>New Ireland Goodbody Dividend Income 6 Gross</v>
      </c>
      <c r="O111" s="35" t="str">
        <f t="shared" si="69"/>
        <v>New Ireland PRIME Equities Gross</v>
      </c>
      <c r="P111" s="5"/>
      <c r="Q111" s="2"/>
      <c r="R111" s="5"/>
      <c r="S111" s="5"/>
      <c r="T111" s="5"/>
      <c r="U111" s="5"/>
      <c r="V111" s="5"/>
      <c r="W111" s="5"/>
      <c r="X111" s="5"/>
    </row>
    <row r="112" spans="1:24" x14ac:dyDescent="0.25">
      <c r="A112" s="2"/>
      <c r="C112" s="3"/>
      <c r="F112" s="10"/>
      <c r="G112" s="8"/>
      <c r="H112" s="8"/>
      <c r="I112" s="37" t="s">
        <v>38</v>
      </c>
      <c r="J112" s="35">
        <f t="shared" ref="J112:O112" si="70">J107*J109</f>
        <v>0.13983199964346255</v>
      </c>
      <c r="K112" s="35">
        <f t="shared" si="70"/>
        <v>0.10767045664308371</v>
      </c>
      <c r="L112" s="35">
        <f t="shared" si="70"/>
        <v>0.11791147239038845</v>
      </c>
      <c r="M112" s="35">
        <f t="shared" si="70"/>
        <v>0.11444834733066321</v>
      </c>
      <c r="N112" s="35">
        <f t="shared" si="70"/>
        <v>0.13793203715942765</v>
      </c>
      <c r="O112" s="35">
        <f t="shared" si="70"/>
        <v>0.1222409200764856</v>
      </c>
      <c r="P112" s="5"/>
      <c r="Q112" s="2"/>
      <c r="R112" s="5"/>
      <c r="S112" s="5"/>
      <c r="T112" s="5"/>
      <c r="U112" s="5"/>
      <c r="V112" s="5"/>
      <c r="W112" s="5"/>
      <c r="X112" s="5"/>
    </row>
    <row r="113" spans="1:24" x14ac:dyDescent="0.25">
      <c r="A113" s="2"/>
      <c r="C113" s="3"/>
      <c r="F113" s="11"/>
      <c r="G113" s="8"/>
      <c r="H113" s="8"/>
      <c r="I113" s="37" t="s">
        <v>39</v>
      </c>
      <c r="J113" s="35">
        <f t="shared" ref="J113:O113" si="71">Z13</f>
        <v>0.12451374537978444</v>
      </c>
      <c r="K113" s="35">
        <f t="shared" si="71"/>
        <v>0.14998343482062726</v>
      </c>
      <c r="L113" s="35">
        <f t="shared" si="71"/>
        <v>0.13195632772586863</v>
      </c>
      <c r="M113" s="35">
        <f t="shared" si="71"/>
        <v>0.13097330880911318</v>
      </c>
      <c r="N113" s="35">
        <f t="shared" si="71"/>
        <v>0.11064495652879369</v>
      </c>
      <c r="O113" s="35">
        <f t="shared" si="71"/>
        <v>0.11949328539011761</v>
      </c>
      <c r="P113" s="5"/>
      <c r="Q113" s="2"/>
      <c r="R113" s="5"/>
      <c r="S113" s="5"/>
      <c r="T113" s="5"/>
      <c r="U113" s="5"/>
      <c r="V113" s="5"/>
      <c r="W113" s="5"/>
      <c r="X113" s="5"/>
    </row>
    <row r="114" spans="1:24" x14ac:dyDescent="0.25">
      <c r="A114" s="2"/>
      <c r="C114" s="3"/>
      <c r="F114" s="10"/>
      <c r="G114" s="8"/>
      <c r="H114" s="8"/>
      <c r="I114" s="37" t="s">
        <v>40</v>
      </c>
      <c r="J114" s="38">
        <v>0.8712576519801789</v>
      </c>
      <c r="K114" s="38">
        <v>0.80704647472014301</v>
      </c>
      <c r="L114" s="38">
        <v>0.71503028967735671</v>
      </c>
      <c r="M114" s="38">
        <v>0.94330990015933958</v>
      </c>
      <c r="N114" s="38">
        <v>0.85977991591364999</v>
      </c>
      <c r="O114" s="38">
        <v>0.73051355338153856</v>
      </c>
      <c r="P114" s="5"/>
      <c r="Q114" s="2"/>
      <c r="R114" s="5"/>
      <c r="S114" s="5"/>
      <c r="T114" s="5"/>
      <c r="U114" s="5"/>
      <c r="V114" s="5"/>
      <c r="W114" s="5"/>
      <c r="X114" s="5"/>
    </row>
    <row r="115" spans="1:24" x14ac:dyDescent="0.25">
      <c r="A115" s="2"/>
      <c r="C115" s="3"/>
      <c r="F115" s="11"/>
      <c r="G115" s="8"/>
      <c r="H115" s="8"/>
      <c r="I115" s="37" t="s">
        <v>37</v>
      </c>
      <c r="J115" s="35">
        <f t="shared" ref="J115:O115" si="72">J108*J109</f>
        <v>0.12534336322388132</v>
      </c>
      <c r="K115" s="35">
        <f t="shared" si="72"/>
        <v>8.1148712257991737E-2</v>
      </c>
      <c r="L115" s="35">
        <f t="shared" si="72"/>
        <v>0.10176721051870748</v>
      </c>
      <c r="M115" s="35">
        <f t="shared" si="72"/>
        <v>0.10781987914568857</v>
      </c>
      <c r="N115" s="35">
        <f t="shared" si="72"/>
        <v>0.11431308679441725</v>
      </c>
      <c r="O115" s="35">
        <f t="shared" si="72"/>
        <v>0.11042882838738022</v>
      </c>
      <c r="P115" s="5"/>
      <c r="Q115" s="2"/>
      <c r="R115" s="5"/>
      <c r="S115" s="5"/>
      <c r="T115" s="5"/>
      <c r="U115" s="5"/>
      <c r="V115" s="5"/>
      <c r="W115" s="5"/>
      <c r="X115" s="5"/>
    </row>
    <row r="116" spans="1:24" x14ac:dyDescent="0.25">
      <c r="A116" s="2"/>
      <c r="C116" s="3"/>
      <c r="F116" s="10"/>
      <c r="G116" s="8"/>
      <c r="H116" s="8"/>
      <c r="I116" s="37" t="s">
        <v>41</v>
      </c>
      <c r="J116" s="35">
        <f t="shared" ref="J116:O116" si="73">Z12</f>
        <v>0.18585578981968398</v>
      </c>
      <c r="K116" s="35">
        <f t="shared" si="73"/>
        <v>0.15367309453085065</v>
      </c>
      <c r="L116" s="35">
        <f t="shared" si="73"/>
        <v>0.13500659838801243</v>
      </c>
      <c r="M116" s="35">
        <f t="shared" si="73"/>
        <v>0.15017168364896505</v>
      </c>
      <c r="N116" s="35">
        <f t="shared" si="73"/>
        <v>0.10584612523709014</v>
      </c>
      <c r="O116" s="35">
        <f t="shared" si="73"/>
        <v>0.13924291817583301</v>
      </c>
      <c r="P116" s="5"/>
      <c r="Q116" s="2"/>
      <c r="R116" s="5"/>
      <c r="S116" s="5"/>
      <c r="T116" s="5"/>
      <c r="U116" s="5"/>
      <c r="V116" s="5"/>
      <c r="W116" s="5"/>
      <c r="X116" s="5"/>
    </row>
    <row r="117" spans="1:24" x14ac:dyDescent="0.25">
      <c r="A117" s="2"/>
      <c r="C117" s="3"/>
      <c r="F117" s="11"/>
      <c r="G117" s="8"/>
      <c r="H117" s="8"/>
      <c r="I117" s="37" t="s">
        <v>42</v>
      </c>
      <c r="J117" s="39">
        <f t="shared" ref="J117:O117" si="74">J116/J115</f>
        <v>1.4827732800476938</v>
      </c>
      <c r="K117" s="39">
        <f t="shared" si="74"/>
        <v>1.8937219119668349</v>
      </c>
      <c r="L117" s="39">
        <f t="shared" si="74"/>
        <v>1.3266217841668628</v>
      </c>
      <c r="M117" s="39">
        <f t="shared" si="74"/>
        <v>1.3928014466242333</v>
      </c>
      <c r="N117" s="39">
        <f t="shared" si="74"/>
        <v>0.92593182640099425</v>
      </c>
      <c r="O117" s="39">
        <f t="shared" si="74"/>
        <v>1.2609290545705514</v>
      </c>
      <c r="P117" s="5"/>
      <c r="Q117" s="2"/>
      <c r="R117" s="5"/>
      <c r="S117" s="5"/>
      <c r="T117" s="5"/>
      <c r="U117" s="5"/>
      <c r="V117" s="5"/>
      <c r="W117" s="5"/>
      <c r="X117" s="5"/>
    </row>
    <row r="118" spans="1:24" x14ac:dyDescent="0.25">
      <c r="A118" s="2"/>
      <c r="C118" s="3"/>
      <c r="F118" s="10"/>
      <c r="G118" s="8"/>
      <c r="H118" s="8"/>
      <c r="I118" s="2"/>
      <c r="J118" s="5"/>
      <c r="K118" s="5"/>
      <c r="L118" s="5"/>
      <c r="M118" s="5"/>
      <c r="N118" s="5"/>
      <c r="O118" s="5"/>
      <c r="P118" s="5"/>
      <c r="Q118" s="2"/>
      <c r="R118" s="5"/>
      <c r="S118" s="5"/>
      <c r="T118" s="5"/>
      <c r="U118" s="5"/>
      <c r="V118" s="5"/>
      <c r="W118" s="5"/>
      <c r="X118" s="5"/>
    </row>
    <row r="119" spans="1:24" x14ac:dyDescent="0.25">
      <c r="A119" s="2"/>
      <c r="C119" s="3"/>
      <c r="F119" s="11"/>
      <c r="G119" s="8"/>
      <c r="H119" s="8"/>
      <c r="I119" s="2"/>
      <c r="J119" s="5"/>
      <c r="K119" s="5"/>
      <c r="L119" s="5"/>
      <c r="M119" s="5"/>
      <c r="N119" s="5"/>
      <c r="O119" s="5"/>
      <c r="P119" s="5"/>
      <c r="Q119" s="2"/>
      <c r="R119" s="5"/>
      <c r="S119" s="5"/>
      <c r="T119" s="5"/>
      <c r="U119" s="5"/>
      <c r="V119" s="5"/>
      <c r="W119" s="5"/>
      <c r="X119" s="5"/>
    </row>
    <row r="120" spans="1:24" x14ac:dyDescent="0.25">
      <c r="A120" s="2"/>
      <c r="C120" s="3"/>
      <c r="F120" s="12"/>
      <c r="G120" s="8"/>
      <c r="H120" s="8"/>
      <c r="I120" s="2"/>
      <c r="J120" s="5"/>
      <c r="K120" s="5"/>
      <c r="L120" s="5"/>
      <c r="M120" s="5"/>
      <c r="N120" s="5"/>
      <c r="O120" s="5"/>
      <c r="P120" s="5"/>
      <c r="Q120" s="2"/>
      <c r="R120" s="5"/>
      <c r="S120" s="5"/>
      <c r="T120" s="5"/>
      <c r="U120" s="5"/>
      <c r="V120" s="5"/>
      <c r="W120" s="5"/>
      <c r="X120" s="5"/>
    </row>
    <row r="121" spans="1:24" x14ac:dyDescent="0.25">
      <c r="A121" s="2"/>
      <c r="C121" s="3"/>
      <c r="I121" s="2"/>
      <c r="J121" s="5"/>
      <c r="K121" s="5"/>
      <c r="L121" s="5"/>
      <c r="M121" s="5"/>
      <c r="N121" s="5"/>
      <c r="O121" s="5"/>
      <c r="Q121" s="2"/>
      <c r="R121" s="5"/>
      <c r="S121" s="5"/>
      <c r="T121" s="5"/>
      <c r="U121" s="5"/>
      <c r="V121" s="5"/>
      <c r="W121" s="5"/>
    </row>
    <row r="122" spans="1:24" x14ac:dyDescent="0.25">
      <c r="A122" s="2"/>
      <c r="C122" s="3"/>
      <c r="I122" s="2"/>
      <c r="J122" s="5"/>
      <c r="K122" s="5"/>
      <c r="L122" s="5"/>
      <c r="M122" s="5"/>
      <c r="N122" s="5"/>
      <c r="O122" s="5"/>
      <c r="Q122" s="2"/>
      <c r="R122" s="5"/>
      <c r="S122" s="5"/>
      <c r="T122" s="5"/>
      <c r="U122" s="5"/>
      <c r="V122" s="5"/>
      <c r="W122" s="5"/>
    </row>
    <row r="123" spans="1:24" x14ac:dyDescent="0.25">
      <c r="A123" s="2"/>
      <c r="B123" s="16"/>
      <c r="C123" s="16"/>
      <c r="D123" s="16"/>
      <c r="E123" s="16"/>
      <c r="F123" s="16"/>
      <c r="G123" s="17"/>
      <c r="I123" s="2"/>
      <c r="J123" s="5"/>
      <c r="K123" s="5"/>
      <c r="L123" s="5"/>
      <c r="M123" s="5"/>
      <c r="N123" s="5"/>
      <c r="O123" s="5"/>
      <c r="Q123" s="2"/>
      <c r="R123" s="5"/>
      <c r="S123" s="5"/>
      <c r="T123" s="5"/>
      <c r="U123" s="5"/>
      <c r="V123" s="5"/>
      <c r="W123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F82D-245F-4764-898D-68C2996971C9}">
  <dimension ref="A1:AJ137"/>
  <sheetViews>
    <sheetView topLeftCell="C15" zoomScale="55" zoomScaleNormal="55" workbookViewId="0">
      <selection activeCell="J77" sqref="J77:O80"/>
    </sheetView>
  </sheetViews>
  <sheetFormatPr defaultRowHeight="15" x14ac:dyDescent="0.25"/>
  <cols>
    <col min="1" max="1" width="14.28515625" customWidth="1"/>
    <col min="2" max="3" width="12.7109375" customWidth="1"/>
    <col min="4" max="4" width="12.28515625" customWidth="1"/>
    <col min="5" max="5" width="10.85546875" bestFit="1" customWidth="1"/>
    <col min="6" max="6" width="10.7109375" bestFit="1" customWidth="1"/>
    <col min="7" max="7" width="11.7109375" style="14" customWidth="1"/>
    <col min="9" max="9" width="14" customWidth="1"/>
    <col min="10" max="10" width="8.7109375" customWidth="1"/>
    <col min="11" max="11" width="12.28515625" customWidth="1"/>
    <col min="12" max="12" width="13.7109375" customWidth="1"/>
    <col min="13" max="13" width="9.28515625" customWidth="1"/>
    <col min="14" max="14" width="10.28515625" customWidth="1"/>
    <col min="17" max="17" width="14.28515625" customWidth="1"/>
    <col min="23" max="23" width="12" customWidth="1"/>
    <col min="25" max="25" width="24.42578125" customWidth="1"/>
  </cols>
  <sheetData>
    <row r="1" spans="1:36" ht="70.900000000000006" customHeight="1" x14ac:dyDescent="0.25">
      <c r="B1" s="1" t="str">
        <f>'Equity Funds '!B1</f>
        <v>Zurich Life International Equity G</v>
      </c>
      <c r="C1" s="1" t="str">
        <f>'Equity Funds '!C1</f>
        <v xml:space="preserve">Aviva High Yield Equity Fund </v>
      </c>
      <c r="D1" s="1" t="str">
        <f>'Equity Funds '!D1</f>
        <v>Irish Life IL/Setanta  Global Equity</v>
      </c>
      <c r="E1" s="1" t="str">
        <f>'Equity Funds '!E1</f>
        <v>New Ireland iFunds Equities Gross</v>
      </c>
      <c r="F1" s="1" t="str">
        <f>'Equity Funds '!F1</f>
        <v>New Ireland Goodbody Dividend Income 6 Gross</v>
      </c>
      <c r="G1" s="1" t="str">
        <f>'Equity Funds '!G1</f>
        <v>New Ireland PRIME Equities Gross</v>
      </c>
      <c r="H1" s="1"/>
      <c r="J1" s="1" t="str">
        <f t="shared" ref="J1:O1" si="0">B1</f>
        <v>Zurich Life International Equity G</v>
      </c>
      <c r="K1" s="1" t="str">
        <f t="shared" si="0"/>
        <v xml:space="preserve">Aviva High Yield Equity Fund </v>
      </c>
      <c r="L1" s="1" t="str">
        <f t="shared" si="0"/>
        <v>Irish Life IL/Setanta  Global Equity</v>
      </c>
      <c r="M1" s="1" t="str">
        <f t="shared" si="0"/>
        <v>New Ireland iFunds Equities Gross</v>
      </c>
      <c r="N1" s="1" t="str">
        <f t="shared" si="0"/>
        <v>New Ireland Goodbody Dividend Income 6 Gross</v>
      </c>
      <c r="O1" s="1" t="str">
        <f t="shared" si="0"/>
        <v>New Ireland PRIME Equities Gross</v>
      </c>
      <c r="P1" s="1"/>
      <c r="Q1" s="1"/>
      <c r="R1" s="1"/>
      <c r="S1" s="1"/>
      <c r="T1" s="1"/>
      <c r="U1" s="1"/>
      <c r="V1" s="1"/>
      <c r="W1" s="1"/>
      <c r="X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5">
      <c r="A2" s="2">
        <f>Cautious!A2</f>
        <v>42917</v>
      </c>
      <c r="B2" s="3">
        <f>'Equity Funds '!B2</f>
        <v>768.8</v>
      </c>
      <c r="C2" s="3">
        <f>'Equity Funds '!C2</f>
        <v>305.5</v>
      </c>
      <c r="D2" s="3">
        <f>'Equity Funds '!D2</f>
        <v>158.69999999999999</v>
      </c>
      <c r="E2" s="3">
        <f>'Equity Funds '!E2</f>
        <v>135.1</v>
      </c>
      <c r="F2" s="3">
        <f>'Equity Funds '!F2</f>
        <v>111.2</v>
      </c>
      <c r="G2" s="3">
        <f>'Equity Funds '!G2</f>
        <v>110.3</v>
      </c>
      <c r="H2" s="8"/>
      <c r="I2" s="2">
        <f>A26</f>
        <v>43647</v>
      </c>
      <c r="J2" s="4">
        <f t="shared" ref="J2:J18" si="1">(B26-B2)/B2</f>
        <v>0.16090010405827271</v>
      </c>
      <c r="K2" s="4">
        <f t="shared" ref="K2:O17" si="2">(C26-C2)/C2</f>
        <v>0.1971531914893617</v>
      </c>
      <c r="L2" s="4">
        <f t="shared" si="2"/>
        <v>0.13358538122243238</v>
      </c>
      <c r="M2" s="4">
        <f t="shared" si="2"/>
        <v>0.13545521835677285</v>
      </c>
      <c r="N2" s="4">
        <f t="shared" si="2"/>
        <v>0.21043165467625891</v>
      </c>
      <c r="O2" s="4">
        <f t="shared" si="2"/>
        <v>0.15140525838621943</v>
      </c>
      <c r="P2" s="4"/>
      <c r="Q2" s="5"/>
      <c r="R2" s="5"/>
      <c r="S2" s="5"/>
      <c r="T2" s="5"/>
      <c r="U2" s="5"/>
      <c r="V2" s="4"/>
      <c r="W2" s="4"/>
      <c r="X2" s="4"/>
      <c r="Y2" s="13"/>
      <c r="Z2" s="5"/>
      <c r="AA2" s="5"/>
      <c r="AB2" s="5"/>
      <c r="AC2" s="5"/>
      <c r="AD2" s="5"/>
      <c r="AE2" s="5"/>
    </row>
    <row r="3" spans="1:36" x14ac:dyDescent="0.25">
      <c r="A3" s="2">
        <f>Cautious!A3</f>
        <v>42948</v>
      </c>
      <c r="B3" s="3">
        <f>'Equity Funds '!B3</f>
        <v>764.6</v>
      </c>
      <c r="C3" s="3">
        <f>'Equity Funds '!C3</f>
        <v>303.2</v>
      </c>
      <c r="D3" s="3">
        <f>'Equity Funds '!D3</f>
        <v>156.30000000000001</v>
      </c>
      <c r="E3" s="3">
        <f>'Equity Funds '!E3</f>
        <v>134.30000000000001</v>
      </c>
      <c r="F3" s="3">
        <f>'Equity Funds '!F3</f>
        <v>110.3</v>
      </c>
      <c r="G3" s="3">
        <f>'Equity Funds '!G3</f>
        <v>109.6</v>
      </c>
      <c r="H3" s="8"/>
      <c r="I3" s="2">
        <f t="shared" ref="I3:I64" si="3">A27</f>
        <v>43678</v>
      </c>
      <c r="J3" s="4">
        <f t="shared" si="1"/>
        <v>0.19775045775568914</v>
      </c>
      <c r="K3" s="4">
        <f t="shared" si="2"/>
        <v>0.22160686015831149</v>
      </c>
      <c r="L3" s="4">
        <f t="shared" si="2"/>
        <v>0.1714651311580293</v>
      </c>
      <c r="M3" s="4">
        <f t="shared" si="2"/>
        <v>0.16902457185405798</v>
      </c>
      <c r="N3" s="4">
        <f t="shared" si="2"/>
        <v>0.25113327289211246</v>
      </c>
      <c r="O3" s="4">
        <f t="shared" si="2"/>
        <v>0.18613138686131392</v>
      </c>
      <c r="P3" s="5"/>
      <c r="Q3" s="5"/>
      <c r="R3" s="5"/>
      <c r="S3" s="5"/>
      <c r="T3" s="5"/>
      <c r="U3" s="5"/>
      <c r="V3" s="5"/>
      <c r="W3" s="5"/>
      <c r="X3" s="5"/>
      <c r="Y3" s="13"/>
      <c r="Z3" s="5"/>
      <c r="AA3" s="5"/>
      <c r="AB3" s="5"/>
      <c r="AC3" s="5"/>
      <c r="AD3" s="5"/>
      <c r="AE3" s="5"/>
    </row>
    <row r="4" spans="1:36" x14ac:dyDescent="0.25">
      <c r="A4" s="2">
        <f>Cautious!A4</f>
        <v>42979</v>
      </c>
      <c r="B4" s="3">
        <f>'Equity Funds '!B4</f>
        <v>760.6</v>
      </c>
      <c r="C4" s="3">
        <f>'Equity Funds '!C4</f>
        <v>300</v>
      </c>
      <c r="D4" s="3">
        <f>'Equity Funds '!D4</f>
        <v>154.80000000000001</v>
      </c>
      <c r="E4" s="3">
        <f>'Equity Funds '!E4</f>
        <v>132.69999999999999</v>
      </c>
      <c r="F4" s="3">
        <f>'Equity Funds '!F4</f>
        <v>110.5</v>
      </c>
      <c r="G4" s="3">
        <f>'Equity Funds '!G4</f>
        <v>108.9</v>
      </c>
      <c r="H4" s="8"/>
      <c r="I4" s="2">
        <f t="shared" si="3"/>
        <v>43709</v>
      </c>
      <c r="J4" s="4">
        <f t="shared" si="1"/>
        <v>0.19589797528267158</v>
      </c>
      <c r="K4" s="4">
        <f t="shared" si="2"/>
        <v>0.22460266666666673</v>
      </c>
      <c r="L4" s="4">
        <f t="shared" si="2"/>
        <v>0.14987080103359166</v>
      </c>
      <c r="M4" s="4">
        <f t="shared" si="2"/>
        <v>0.14920874152223068</v>
      </c>
      <c r="N4" s="4">
        <f t="shared" si="2"/>
        <v>0.25429864253393658</v>
      </c>
      <c r="O4" s="4">
        <f t="shared" si="2"/>
        <v>0.17447199265381083</v>
      </c>
      <c r="P4" s="5"/>
      <c r="Q4" s="5"/>
      <c r="R4" s="5"/>
      <c r="S4" s="5"/>
      <c r="T4" s="5"/>
      <c r="U4" s="5"/>
      <c r="V4" s="5"/>
      <c r="W4" s="5"/>
      <c r="X4" s="5"/>
      <c r="Y4" s="13"/>
      <c r="Z4" s="5"/>
      <c r="AA4" s="5"/>
      <c r="AB4" s="5"/>
      <c r="AC4" s="5"/>
      <c r="AD4" s="5"/>
      <c r="AE4" s="5"/>
    </row>
    <row r="5" spans="1:36" x14ac:dyDescent="0.25">
      <c r="A5" s="2">
        <f>Cautious!A5</f>
        <v>43009</v>
      </c>
      <c r="B5" s="3">
        <f>'Equity Funds '!B5</f>
        <v>782.2</v>
      </c>
      <c r="C5" s="3">
        <f>'Equity Funds '!C5</f>
        <v>310.8</v>
      </c>
      <c r="D5" s="3">
        <f>'Equity Funds '!D5</f>
        <v>160.5</v>
      </c>
      <c r="E5" s="3">
        <f>'Equity Funds '!E5</f>
        <v>136.1</v>
      </c>
      <c r="F5" s="3">
        <f>'Equity Funds '!F5</f>
        <v>113.9</v>
      </c>
      <c r="G5" s="3">
        <f>'Equity Funds '!G5</f>
        <v>111.8</v>
      </c>
      <c r="H5" s="8"/>
      <c r="I5" s="2">
        <f t="shared" si="3"/>
        <v>43739</v>
      </c>
      <c r="J5" s="4">
        <f t="shared" si="1"/>
        <v>0.19675274865763229</v>
      </c>
      <c r="K5" s="4">
        <f t="shared" si="2"/>
        <v>0.22385392535392537</v>
      </c>
      <c r="L5" s="4">
        <f t="shared" si="2"/>
        <v>0.15327102803738316</v>
      </c>
      <c r="M5" s="4">
        <f t="shared" si="2"/>
        <v>0.16164584864070536</v>
      </c>
      <c r="N5" s="4">
        <f t="shared" si="2"/>
        <v>0.23705004389815626</v>
      </c>
      <c r="O5" s="4">
        <f t="shared" si="2"/>
        <v>0.17978533094812171</v>
      </c>
      <c r="P5" s="5"/>
      <c r="Q5" s="5"/>
      <c r="R5" s="5"/>
      <c r="S5" s="5"/>
      <c r="T5" s="5"/>
      <c r="U5" s="5"/>
      <c r="V5" s="5"/>
      <c r="W5" s="5"/>
      <c r="X5" s="5"/>
      <c r="Y5" s="13"/>
      <c r="Z5" s="5"/>
      <c r="AA5" s="5"/>
      <c r="AB5" s="5"/>
      <c r="AC5" s="5"/>
      <c r="AD5" s="5"/>
      <c r="AE5" s="5"/>
    </row>
    <row r="6" spans="1:36" x14ac:dyDescent="0.25">
      <c r="A6" s="2">
        <f>Cautious!A6</f>
        <v>43040</v>
      </c>
      <c r="B6" s="3">
        <f>'Equity Funds '!B6</f>
        <v>809.5</v>
      </c>
      <c r="C6" s="3">
        <f>'Equity Funds '!C6</f>
        <v>319.60000000000002</v>
      </c>
      <c r="D6" s="3">
        <f>'Equity Funds '!D6</f>
        <v>166.1</v>
      </c>
      <c r="E6" s="3">
        <f>'Equity Funds '!E6</f>
        <v>140.6</v>
      </c>
      <c r="F6" s="3">
        <f>'Equity Funds '!F6</f>
        <v>117.6</v>
      </c>
      <c r="G6" s="3">
        <f>'Equity Funds '!G6</f>
        <v>115.4</v>
      </c>
      <c r="H6" s="8"/>
      <c r="I6" s="2">
        <f t="shared" si="3"/>
        <v>43770</v>
      </c>
      <c r="J6" s="4">
        <f t="shared" si="1"/>
        <v>0.16071649166151949</v>
      </c>
      <c r="K6" s="4">
        <f t="shared" si="2"/>
        <v>0.1935312891113892</v>
      </c>
      <c r="L6" s="4">
        <f t="shared" si="2"/>
        <v>0.10897049969897649</v>
      </c>
      <c r="M6" s="4">
        <f t="shared" si="2"/>
        <v>0.13442389758179235</v>
      </c>
      <c r="N6" s="4">
        <f t="shared" si="2"/>
        <v>0.20238095238095249</v>
      </c>
      <c r="O6" s="4">
        <f t="shared" si="2"/>
        <v>0.14471403812824946</v>
      </c>
      <c r="P6" s="5"/>
      <c r="Q6" s="5"/>
      <c r="R6" s="5"/>
      <c r="S6" s="5"/>
      <c r="T6" s="5"/>
      <c r="U6" s="5"/>
      <c r="V6" s="5"/>
      <c r="W6" s="5"/>
      <c r="X6" s="5"/>
      <c r="Y6" s="13"/>
      <c r="Z6" s="5"/>
      <c r="AA6" s="5"/>
      <c r="AB6" s="5"/>
      <c r="AC6" s="5"/>
      <c r="AD6" s="5"/>
      <c r="AE6" s="5"/>
    </row>
    <row r="7" spans="1:36" x14ac:dyDescent="0.25">
      <c r="A7" s="2">
        <f>Cautious!A7</f>
        <v>43070</v>
      </c>
      <c r="B7" s="3">
        <f>'Equity Funds '!B7</f>
        <v>806.7</v>
      </c>
      <c r="C7" s="3">
        <f>'Equity Funds '!C7</f>
        <v>320.39999999999998</v>
      </c>
      <c r="D7" s="3">
        <f>'Equity Funds '!D7</f>
        <v>164.9</v>
      </c>
      <c r="E7" s="3">
        <f>'Equity Funds '!E7</f>
        <v>140.30000000000001</v>
      </c>
      <c r="F7" s="3">
        <f>'Equity Funds '!F7</f>
        <v>117.2</v>
      </c>
      <c r="G7" s="3">
        <f>'Equity Funds '!G7</f>
        <v>115.1</v>
      </c>
      <c r="H7" s="8"/>
      <c r="I7" s="2">
        <f t="shared" si="3"/>
        <v>43800</v>
      </c>
      <c r="J7" s="4">
        <f t="shared" si="1"/>
        <v>0.20899962811454059</v>
      </c>
      <c r="K7" s="4">
        <f t="shared" si="2"/>
        <v>0.22429931335830214</v>
      </c>
      <c r="L7" s="4">
        <f t="shared" si="2"/>
        <v>0.15160703456640387</v>
      </c>
      <c r="M7" s="4">
        <f t="shared" si="2"/>
        <v>0.17320028510334984</v>
      </c>
      <c r="N7" s="4">
        <f t="shared" si="2"/>
        <v>0.23805460750853236</v>
      </c>
      <c r="O7" s="4">
        <f t="shared" si="2"/>
        <v>0.18679409209383147</v>
      </c>
      <c r="P7" s="5"/>
      <c r="Q7" s="5"/>
      <c r="R7" s="5"/>
      <c r="S7" s="5"/>
      <c r="T7" s="5"/>
      <c r="U7" s="5"/>
      <c r="V7" s="5"/>
      <c r="W7" s="5"/>
      <c r="X7" s="5"/>
      <c r="Y7" s="13"/>
      <c r="Z7" s="5"/>
      <c r="AA7" s="5"/>
      <c r="AB7" s="5"/>
      <c r="AC7" s="5"/>
      <c r="AD7" s="5"/>
      <c r="AE7" s="5"/>
    </row>
    <row r="8" spans="1:36" x14ac:dyDescent="0.25">
      <c r="A8" s="2">
        <f>Cautious!A8</f>
        <v>43101</v>
      </c>
      <c r="B8" s="3">
        <f>'Equity Funds '!B8</f>
        <v>812.7</v>
      </c>
      <c r="C8" s="3">
        <f>'Equity Funds '!C8</f>
        <v>326.5</v>
      </c>
      <c r="D8" s="3">
        <f>'Equity Funds '!D8</f>
        <v>166.5</v>
      </c>
      <c r="E8" s="3">
        <f>'Equity Funds '!E8</f>
        <v>142.5</v>
      </c>
      <c r="F8" s="3">
        <f>'Equity Funds '!F8</f>
        <v>117.2</v>
      </c>
      <c r="G8" s="3">
        <f>'Equity Funds '!G8</f>
        <v>116.2</v>
      </c>
      <c r="H8" s="8"/>
      <c r="I8" s="2">
        <f t="shared" si="3"/>
        <v>43831</v>
      </c>
      <c r="J8" s="4">
        <f t="shared" si="1"/>
        <v>0.21791559000861313</v>
      </c>
      <c r="K8" s="4">
        <f t="shared" si="2"/>
        <v>0.21556049004594174</v>
      </c>
      <c r="L8" s="4">
        <f t="shared" si="2"/>
        <v>0.15315315315315314</v>
      </c>
      <c r="M8" s="4">
        <f t="shared" si="2"/>
        <v>0.17684210526315783</v>
      </c>
      <c r="N8" s="4">
        <f t="shared" si="2"/>
        <v>0.24488054607508533</v>
      </c>
      <c r="O8" s="4">
        <f t="shared" si="2"/>
        <v>0.19277108433734932</v>
      </c>
      <c r="P8" s="5"/>
      <c r="Q8" s="5"/>
      <c r="R8" s="5"/>
      <c r="S8" s="5"/>
      <c r="T8" s="5"/>
      <c r="U8" s="5"/>
      <c r="V8" s="5"/>
      <c r="W8" s="5"/>
      <c r="X8" s="5"/>
    </row>
    <row r="9" spans="1:36" x14ac:dyDescent="0.25">
      <c r="A9" s="2">
        <f>Cautious!A9</f>
        <v>43132</v>
      </c>
      <c r="B9" s="3">
        <f>'Equity Funds '!B9</f>
        <v>827.2</v>
      </c>
      <c r="C9" s="3">
        <f>'Equity Funds '!C9</f>
        <v>326.89999999999998</v>
      </c>
      <c r="D9" s="3">
        <f>'Equity Funds '!D9</f>
        <v>167.4</v>
      </c>
      <c r="E9" s="3">
        <f>'Equity Funds '!E9</f>
        <v>145</v>
      </c>
      <c r="F9" s="3">
        <f>'Equity Funds '!F9</f>
        <v>118.1</v>
      </c>
      <c r="G9" s="3">
        <f>'Equity Funds '!G9</f>
        <v>117.5</v>
      </c>
      <c r="H9" s="8"/>
      <c r="I9" s="2">
        <f t="shared" si="3"/>
        <v>43862</v>
      </c>
      <c r="J9" s="4">
        <f t="shared" si="1"/>
        <v>0.2029738878143133</v>
      </c>
      <c r="K9" s="4">
        <f t="shared" si="2"/>
        <v>0.22370572040379333</v>
      </c>
      <c r="L9" s="4">
        <f t="shared" si="2"/>
        <v>0.13022700119474304</v>
      </c>
      <c r="M9" s="4">
        <f t="shared" si="2"/>
        <v>0.14275862068965509</v>
      </c>
      <c r="N9" s="4">
        <f t="shared" si="2"/>
        <v>0.23708721422523288</v>
      </c>
      <c r="O9" s="4">
        <f t="shared" si="2"/>
        <v>0.1838297872340425</v>
      </c>
      <c r="P9" s="5"/>
      <c r="Q9" s="5"/>
      <c r="R9" s="5"/>
      <c r="S9" s="5"/>
      <c r="T9" s="5"/>
      <c r="U9" s="5"/>
      <c r="V9" s="5"/>
      <c r="W9" s="5"/>
      <c r="X9" s="5"/>
    </row>
    <row r="10" spans="1:36" x14ac:dyDescent="0.25">
      <c r="A10" s="2">
        <f>Cautious!A10</f>
        <v>43160</v>
      </c>
      <c r="B10" s="3">
        <f>'Equity Funds '!B10</f>
        <v>819.4</v>
      </c>
      <c r="C10" s="3">
        <f>'Equity Funds '!C10</f>
        <v>319.7</v>
      </c>
      <c r="D10" s="3">
        <f>'Equity Funds '!D10</f>
        <v>160.69999999999999</v>
      </c>
      <c r="E10" s="3">
        <f>'Equity Funds '!E10</f>
        <v>141.9</v>
      </c>
      <c r="F10" s="3">
        <f>'Equity Funds '!F10</f>
        <v>115.6</v>
      </c>
      <c r="G10" s="3">
        <f>'Equity Funds '!G10</f>
        <v>115.3</v>
      </c>
      <c r="H10" s="8"/>
      <c r="I10" s="2">
        <f t="shared" si="3"/>
        <v>43891</v>
      </c>
      <c r="J10" s="4">
        <f t="shared" si="1"/>
        <v>0.13009519160361244</v>
      </c>
      <c r="K10" s="4">
        <f t="shared" si="2"/>
        <v>0.14057303722239611</v>
      </c>
      <c r="L10" s="4">
        <f t="shared" si="2"/>
        <v>7.4673304293715007E-2</v>
      </c>
      <c r="M10" s="4">
        <f t="shared" si="2"/>
        <v>8.5271317829457322E-2</v>
      </c>
      <c r="N10" s="4">
        <f t="shared" si="2"/>
        <v>0.18339100346020776</v>
      </c>
      <c r="O10" s="4">
        <f t="shared" si="2"/>
        <v>0.11014744145706855</v>
      </c>
      <c r="P10" s="5"/>
      <c r="Q10" s="5"/>
      <c r="R10" s="5"/>
      <c r="S10" s="5"/>
      <c r="T10" s="5"/>
      <c r="U10" s="5"/>
      <c r="V10" s="5"/>
      <c r="W10" s="5"/>
      <c r="X10" s="5"/>
      <c r="Z10" s="4"/>
      <c r="AA10" s="4"/>
      <c r="AB10" s="4"/>
      <c r="AC10" s="4"/>
      <c r="AD10" s="4"/>
      <c r="AE10" s="4"/>
    </row>
    <row r="11" spans="1:36" x14ac:dyDescent="0.25">
      <c r="A11" s="2">
        <f>Cautious!A11</f>
        <v>43191</v>
      </c>
      <c r="B11" s="3">
        <f>'Equity Funds '!B11</f>
        <v>785.5</v>
      </c>
      <c r="C11" s="3">
        <f>'Equity Funds '!C11</f>
        <v>305.3</v>
      </c>
      <c r="D11" s="3">
        <f>'Equity Funds '!D11</f>
        <v>159.5</v>
      </c>
      <c r="E11" s="3">
        <f>'Equity Funds '!E11</f>
        <v>136.80000000000001</v>
      </c>
      <c r="F11" s="3">
        <f>'Equity Funds '!F11</f>
        <v>111.6</v>
      </c>
      <c r="G11" s="3">
        <f>'Equity Funds '!G11</f>
        <v>112.1</v>
      </c>
      <c r="H11" s="8"/>
      <c r="I11" s="2">
        <f t="shared" si="3"/>
        <v>43922</v>
      </c>
      <c r="J11" s="4">
        <f t="shared" si="1"/>
        <v>4.8758752387014583E-2</v>
      </c>
      <c r="K11" s="4">
        <f t="shared" si="2"/>
        <v>5.2467736652472931E-2</v>
      </c>
      <c r="L11" s="4">
        <f t="shared" si="2"/>
        <v>-9.1536050156739782E-2</v>
      </c>
      <c r="M11" s="4">
        <f t="shared" si="2"/>
        <v>-3.6549707602339179E-2</v>
      </c>
      <c r="N11" s="4">
        <f t="shared" si="2"/>
        <v>0.10215053763440866</v>
      </c>
      <c r="O11" s="4">
        <f t="shared" si="2"/>
        <v>-1.784121320249777E-2</v>
      </c>
      <c r="P11" s="5"/>
      <c r="Q11" s="5"/>
      <c r="R11" s="5"/>
      <c r="S11" s="5"/>
      <c r="T11" s="5"/>
      <c r="U11" s="5"/>
      <c r="V11" s="5"/>
      <c r="W11" s="5"/>
      <c r="X11" s="5"/>
      <c r="Z11" s="4"/>
      <c r="AA11" s="4"/>
      <c r="AB11" s="4"/>
      <c r="AC11" s="4"/>
      <c r="AD11" s="4"/>
      <c r="AE11" s="4"/>
    </row>
    <row r="12" spans="1:36" x14ac:dyDescent="0.25">
      <c r="A12" s="2">
        <f>Cautious!A12</f>
        <v>43221</v>
      </c>
      <c r="B12" s="3">
        <f>'Equity Funds '!B12</f>
        <v>808</v>
      </c>
      <c r="C12" s="3">
        <f>'Equity Funds '!C12</f>
        <v>320.3</v>
      </c>
      <c r="D12" s="3">
        <f>'Equity Funds '!D12</f>
        <v>165.4</v>
      </c>
      <c r="E12" s="3">
        <f>'Equity Funds '!E12</f>
        <v>141</v>
      </c>
      <c r="F12" s="3">
        <f>'Equity Funds '!F12</f>
        <v>114.5</v>
      </c>
      <c r="G12" s="3">
        <f>'Equity Funds '!G12</f>
        <v>115.6</v>
      </c>
      <c r="H12" s="8"/>
      <c r="I12" s="2">
        <f t="shared" si="3"/>
        <v>43952</v>
      </c>
      <c r="J12" s="4">
        <f t="shared" si="1"/>
        <v>0.14467821782178214</v>
      </c>
      <c r="K12" s="4">
        <f t="shared" si="2"/>
        <v>8.8357477364970377E-2</v>
      </c>
      <c r="L12" s="4">
        <f t="shared" si="2"/>
        <v>-4.1717049576783585E-2</v>
      </c>
      <c r="M12" s="4">
        <f t="shared" si="2"/>
        <v>4.0425531914893537E-2</v>
      </c>
      <c r="N12" s="4">
        <f t="shared" si="2"/>
        <v>0.16506550218340615</v>
      </c>
      <c r="O12" s="4">
        <f t="shared" si="2"/>
        <v>6.141868512110734E-2</v>
      </c>
      <c r="P12" s="5"/>
      <c r="Q12" s="5"/>
      <c r="R12" s="5"/>
      <c r="S12" s="5"/>
      <c r="T12" s="5"/>
      <c r="U12" s="5"/>
      <c r="V12" s="5"/>
      <c r="W12" s="5"/>
      <c r="X12" s="5"/>
      <c r="Z12" s="5"/>
      <c r="AA12" s="5"/>
      <c r="AB12" s="5"/>
      <c r="AC12" s="5"/>
      <c r="AD12" s="5"/>
      <c r="AE12" s="5"/>
    </row>
    <row r="13" spans="1:36" x14ac:dyDescent="0.25">
      <c r="A13" s="2">
        <f>Cautious!A13</f>
        <v>43252</v>
      </c>
      <c r="B13" s="3">
        <f>'Equity Funds '!B13</f>
        <v>838.2</v>
      </c>
      <c r="C13" s="3">
        <f>'Equity Funds '!C13</f>
        <v>332.9</v>
      </c>
      <c r="D13" s="3">
        <f>'Equity Funds '!D13</f>
        <v>170.4</v>
      </c>
      <c r="E13" s="3">
        <f>'Equity Funds '!E13</f>
        <v>144.69999999999999</v>
      </c>
      <c r="F13" s="3">
        <f>'Equity Funds '!F13</f>
        <v>118.9</v>
      </c>
      <c r="G13" s="3">
        <f>'Equity Funds '!G13</f>
        <v>119.9</v>
      </c>
      <c r="H13" s="8"/>
      <c r="I13" s="2">
        <f t="shared" si="3"/>
        <v>43983</v>
      </c>
      <c r="J13" s="4">
        <f t="shared" si="1"/>
        <v>0.15759961822953938</v>
      </c>
      <c r="K13" s="4">
        <f t="shared" si="2"/>
        <v>8.0279663562631415E-2</v>
      </c>
      <c r="L13" s="4">
        <f t="shared" si="2"/>
        <v>-4.2840375586854523E-2</v>
      </c>
      <c r="M13" s="4">
        <f t="shared" si="2"/>
        <v>3.6627505183137607E-2</v>
      </c>
      <c r="N13" s="4">
        <f t="shared" si="2"/>
        <v>0.16063919259882248</v>
      </c>
      <c r="O13" s="4">
        <f t="shared" si="2"/>
        <v>4.503753127606331E-2</v>
      </c>
      <c r="P13" s="5"/>
      <c r="Q13" s="5"/>
      <c r="R13" s="5"/>
      <c r="S13" s="5"/>
      <c r="T13" s="5"/>
      <c r="U13" s="5"/>
      <c r="V13" s="5"/>
      <c r="W13" s="5"/>
      <c r="X13" s="5"/>
      <c r="Z13" s="5"/>
      <c r="AA13" s="5"/>
      <c r="AB13" s="5"/>
      <c r="AC13" s="5"/>
      <c r="AD13" s="5"/>
      <c r="AE13" s="5"/>
    </row>
    <row r="14" spans="1:36" x14ac:dyDescent="0.25">
      <c r="A14" s="2">
        <f>Cautious!A14</f>
        <v>43282</v>
      </c>
      <c r="B14" s="3">
        <f>'Equity Funds '!B14</f>
        <v>831.8</v>
      </c>
      <c r="C14" s="3">
        <f>'Equity Funds '!C14</f>
        <v>331.3</v>
      </c>
      <c r="D14" s="3">
        <f>'Equity Funds '!D14</f>
        <v>168.7</v>
      </c>
      <c r="E14" s="3">
        <f>'Equity Funds '!E14</f>
        <v>143.6</v>
      </c>
      <c r="F14" s="3">
        <f>'Equity Funds '!F14</f>
        <v>117.3</v>
      </c>
      <c r="G14" s="3">
        <f>'Equity Funds '!G14</f>
        <v>119.2</v>
      </c>
      <c r="H14" s="8"/>
      <c r="I14" s="2">
        <f t="shared" si="3"/>
        <v>44013</v>
      </c>
      <c r="J14" s="4">
        <f t="shared" si="1"/>
        <v>0.19451791295984622</v>
      </c>
      <c r="K14" s="4">
        <f t="shared" si="2"/>
        <v>9.6766676728040929E-2</v>
      </c>
      <c r="L14" s="4">
        <f t="shared" si="2"/>
        <v>-2.3117960877296843E-2</v>
      </c>
      <c r="M14" s="4">
        <f t="shared" si="2"/>
        <v>6.1977715877437368E-2</v>
      </c>
      <c r="N14" s="4">
        <f t="shared" si="2"/>
        <v>0.20886615515771539</v>
      </c>
      <c r="O14" s="4">
        <f t="shared" si="2"/>
        <v>7.2986577181208073E-2</v>
      </c>
      <c r="P14" s="5"/>
      <c r="Q14" s="5"/>
      <c r="R14" s="5"/>
      <c r="S14" s="5"/>
      <c r="T14" s="5"/>
      <c r="U14" s="5"/>
      <c r="V14" s="5"/>
      <c r="W14" s="5"/>
      <c r="X14" s="5"/>
      <c r="Z14" s="5"/>
      <c r="AA14" s="5"/>
      <c r="AB14" s="5"/>
      <c r="AC14" s="5"/>
      <c r="AD14" s="5"/>
      <c r="AE14" s="5"/>
    </row>
    <row r="15" spans="1:36" x14ac:dyDescent="0.25">
      <c r="A15" s="2">
        <f>Cautious!A15</f>
        <v>43313</v>
      </c>
      <c r="B15" s="3">
        <f>'Equity Funds '!B15</f>
        <v>853.2</v>
      </c>
      <c r="C15" s="3">
        <f>'Equity Funds '!C15</f>
        <v>340.2</v>
      </c>
      <c r="D15" s="3">
        <f>'Equity Funds '!D15</f>
        <v>173.3</v>
      </c>
      <c r="E15" s="3">
        <f>'Equity Funds '!E15</f>
        <v>147.69999999999999</v>
      </c>
      <c r="F15" s="3">
        <f>'Equity Funds '!F15</f>
        <v>121.8</v>
      </c>
      <c r="G15" s="3">
        <f>'Equity Funds '!G15</f>
        <v>122.4</v>
      </c>
      <c r="H15" s="8"/>
      <c r="I15" s="2">
        <f t="shared" si="3"/>
        <v>44044</v>
      </c>
      <c r="J15" s="4">
        <f t="shared" si="1"/>
        <v>0.16983122362869194</v>
      </c>
      <c r="K15" s="4">
        <f t="shared" si="2"/>
        <v>6.2206055261610889E-2</v>
      </c>
      <c r="L15" s="4">
        <f t="shared" si="2"/>
        <v>-5.0778995960761748E-2</v>
      </c>
      <c r="M15" s="4">
        <f t="shared" si="2"/>
        <v>3.9945836154367004E-2</v>
      </c>
      <c r="N15" s="4">
        <f t="shared" si="2"/>
        <v>0.16830870279146154</v>
      </c>
      <c r="O15" s="4">
        <f t="shared" si="2"/>
        <v>4.4117647058823456E-2</v>
      </c>
      <c r="P15" s="5"/>
      <c r="Q15" s="5"/>
      <c r="R15" s="5"/>
      <c r="S15" s="5"/>
      <c r="T15" s="5"/>
      <c r="U15" s="5"/>
      <c r="V15" s="5"/>
      <c r="W15" s="5"/>
      <c r="X15" s="5"/>
      <c r="Z15" s="5"/>
      <c r="AA15" s="5"/>
      <c r="AB15" s="5"/>
      <c r="AC15" s="5"/>
      <c r="AD15" s="5"/>
      <c r="AE15" s="5"/>
    </row>
    <row r="16" spans="1:36" x14ac:dyDescent="0.25">
      <c r="A16" s="2">
        <f>Cautious!A16</f>
        <v>43344</v>
      </c>
      <c r="B16" s="3">
        <f>'Equity Funds '!B16</f>
        <v>867.5</v>
      </c>
      <c r="C16" s="3">
        <f>'Equity Funds '!C16</f>
        <v>342.3</v>
      </c>
      <c r="D16" s="3">
        <f>'Equity Funds '!D16</f>
        <v>176.4</v>
      </c>
      <c r="E16" s="3">
        <f>'Equity Funds '!E16</f>
        <v>148.5</v>
      </c>
      <c r="F16" s="3">
        <f>'Equity Funds '!F16</f>
        <v>124.1</v>
      </c>
      <c r="G16" s="3">
        <f>'Equity Funds '!G16</f>
        <v>124.1</v>
      </c>
      <c r="H16" s="8"/>
      <c r="I16" s="2">
        <f t="shared" si="3"/>
        <v>44075</v>
      </c>
      <c r="J16" s="4">
        <f t="shared" si="1"/>
        <v>0.22305475504322766</v>
      </c>
      <c r="K16" s="4">
        <f t="shared" si="2"/>
        <v>9.5033888401986566E-2</v>
      </c>
      <c r="L16" s="4">
        <f t="shared" si="2"/>
        <v>-4.9319727891156559E-2</v>
      </c>
      <c r="M16" s="4">
        <f t="shared" si="2"/>
        <v>6.801346801346797E-2</v>
      </c>
      <c r="N16" s="4">
        <f t="shared" si="2"/>
        <v>0.18694601128122496</v>
      </c>
      <c r="O16" s="4">
        <f t="shared" si="2"/>
        <v>7.4133763094278951E-2</v>
      </c>
      <c r="P16" s="5"/>
      <c r="Q16" s="5"/>
      <c r="R16" s="5"/>
      <c r="S16" s="5"/>
      <c r="T16" s="5"/>
      <c r="U16" s="5"/>
      <c r="V16" s="5"/>
      <c r="W16" s="5"/>
      <c r="X16" s="5"/>
    </row>
    <row r="17" spans="1:31" x14ac:dyDescent="0.25">
      <c r="A17" s="2">
        <f>Cautious!A17</f>
        <v>43374</v>
      </c>
      <c r="B17" s="3">
        <f>'Equity Funds '!B17</f>
        <v>873.2</v>
      </c>
      <c r="C17" s="3">
        <f>'Equity Funds '!C17</f>
        <v>346.1</v>
      </c>
      <c r="D17" s="3">
        <f>'Equity Funds '!D17</f>
        <v>178.4</v>
      </c>
      <c r="E17" s="3">
        <f>'Equity Funds '!E17</f>
        <v>149.80000000000001</v>
      </c>
      <c r="F17" s="3">
        <f>'Equity Funds '!F17</f>
        <v>125.1</v>
      </c>
      <c r="G17" s="3">
        <f>'Equity Funds '!G17</f>
        <v>124.4</v>
      </c>
      <c r="H17" s="8"/>
      <c r="I17" s="2">
        <f t="shared" si="3"/>
        <v>44105</v>
      </c>
      <c r="J17" s="4">
        <f t="shared" si="1"/>
        <v>0.19537333944113594</v>
      </c>
      <c r="K17" s="4">
        <f t="shared" si="2"/>
        <v>7.3291245304825073E-2</v>
      </c>
      <c r="L17" s="4">
        <f t="shared" si="2"/>
        <v>-7.3430493273542563E-2</v>
      </c>
      <c r="M17" s="4">
        <f t="shared" si="2"/>
        <v>4.4058744993324392E-2</v>
      </c>
      <c r="N17" s="4">
        <f t="shared" si="2"/>
        <v>0.17825739408473232</v>
      </c>
      <c r="O17" s="4">
        <f t="shared" si="2"/>
        <v>5.7877813504823059E-2</v>
      </c>
      <c r="P17" s="5"/>
      <c r="Q17" s="5"/>
      <c r="R17" s="5"/>
      <c r="S17" s="5"/>
      <c r="T17" s="5"/>
      <c r="U17" s="5"/>
      <c r="V17" s="5"/>
      <c r="W17" s="5"/>
      <c r="X17" s="5"/>
      <c r="Z17" s="1"/>
      <c r="AA17" s="1"/>
      <c r="AB17" s="1"/>
      <c r="AC17" s="1"/>
      <c r="AD17" s="1"/>
      <c r="AE17" s="1"/>
    </row>
    <row r="18" spans="1:31" x14ac:dyDescent="0.25">
      <c r="A18" s="2">
        <f>Cautious!A18</f>
        <v>43405</v>
      </c>
      <c r="B18" s="3">
        <f>'Equity Funds '!B18</f>
        <v>827.2</v>
      </c>
      <c r="C18" s="3">
        <f>'Equity Funds '!C18</f>
        <v>330</v>
      </c>
      <c r="D18" s="3">
        <f>'Equity Funds '!D18</f>
        <v>169.2</v>
      </c>
      <c r="E18" s="3">
        <f>'Equity Funds '!E18</f>
        <v>141.69999999999999</v>
      </c>
      <c r="F18" s="3">
        <f>'Equity Funds '!F18</f>
        <v>119.9</v>
      </c>
      <c r="G18" s="3">
        <f>'Equity Funds '!G18</f>
        <v>116.7</v>
      </c>
      <c r="H18" s="8"/>
      <c r="I18" s="2">
        <f t="shared" si="3"/>
        <v>44136</v>
      </c>
      <c r="J18" s="4">
        <f t="shared" si="1"/>
        <v>0.22860251450676972</v>
      </c>
      <c r="K18" s="4">
        <f>(C42-C18)/C18</f>
        <v>7.4634242424242422E-2</v>
      </c>
      <c r="L18" s="4">
        <f>(D42-D18)/D18</f>
        <v>-4.4326241134751775E-2</v>
      </c>
      <c r="M18" s="4">
        <f>(E42-E18)/E18</f>
        <v>9.1743119266055051E-2</v>
      </c>
      <c r="N18" s="4">
        <f>(F42-F18)/F18</f>
        <v>0.20767306088407009</v>
      </c>
      <c r="O18" s="4">
        <f>(G42-G18)/G18</f>
        <v>0.10796915167095122</v>
      </c>
      <c r="P18" s="5"/>
      <c r="Q18" s="5"/>
      <c r="R18" s="5"/>
      <c r="S18" s="5"/>
      <c r="T18" s="5"/>
      <c r="U18" s="5"/>
      <c r="V18" s="5"/>
      <c r="W18" s="5"/>
      <c r="X18" s="5"/>
      <c r="Z18" s="4"/>
      <c r="AA18" s="4"/>
      <c r="AB18" s="4"/>
      <c r="AC18" s="4"/>
      <c r="AD18" s="4"/>
      <c r="AE18" s="4"/>
    </row>
    <row r="19" spans="1:31" x14ac:dyDescent="0.25">
      <c r="A19" s="2">
        <f>Cautious!A19</f>
        <v>43435</v>
      </c>
      <c r="B19" s="3">
        <f>'Equity Funds '!B19</f>
        <v>835.5</v>
      </c>
      <c r="C19" s="3">
        <f>'Equity Funds '!C19</f>
        <v>333.4</v>
      </c>
      <c r="D19" s="3">
        <f>'Equity Funds '!D19</f>
        <v>172.7</v>
      </c>
      <c r="E19" s="3">
        <f>'Equity Funds '!E19</f>
        <v>144.6</v>
      </c>
      <c r="F19" s="3">
        <f>'Equity Funds '!F19</f>
        <v>122.6</v>
      </c>
      <c r="G19" s="3">
        <f>'Equity Funds '!G19</f>
        <v>119.5</v>
      </c>
      <c r="H19" s="8"/>
      <c r="I19" s="2">
        <f t="shared" si="3"/>
        <v>44166</v>
      </c>
      <c r="J19" s="4">
        <f t="shared" ref="J19:O34" si="4">(B43-B19)/B19</f>
        <v>0.33680430879712758</v>
      </c>
      <c r="K19" s="4">
        <f t="shared" si="4"/>
        <v>0.18937582483503301</v>
      </c>
      <c r="L19" s="4">
        <f t="shared" si="4"/>
        <v>3.6479444122756291E-2</v>
      </c>
      <c r="M19" s="4">
        <f t="shared" si="4"/>
        <v>0.17842323651452291</v>
      </c>
      <c r="N19" s="4">
        <f t="shared" si="4"/>
        <v>0.26345840130505721</v>
      </c>
      <c r="O19" s="4">
        <f t="shared" si="4"/>
        <v>0.18242677824267792</v>
      </c>
      <c r="P19" s="5"/>
      <c r="Q19" s="5"/>
      <c r="R19" s="5"/>
      <c r="S19" s="5"/>
      <c r="T19" s="5"/>
      <c r="U19" s="5"/>
      <c r="V19" s="5"/>
      <c r="W19" s="5"/>
      <c r="X19" s="5"/>
      <c r="Z19" s="4"/>
      <c r="AA19" s="4"/>
      <c r="AB19" s="4"/>
      <c r="AC19" s="4"/>
      <c r="AD19" s="4"/>
      <c r="AE19" s="4"/>
    </row>
    <row r="20" spans="1:31" x14ac:dyDescent="0.25">
      <c r="A20" s="2">
        <f>Cautious!A20</f>
        <v>43466</v>
      </c>
      <c r="B20" s="3">
        <f>'Equity Funds '!B20</f>
        <v>767.8</v>
      </c>
      <c r="C20" s="3">
        <f>'Equity Funds '!C20</f>
        <v>309.89999999999998</v>
      </c>
      <c r="D20" s="3">
        <f>'Equity Funds '!D20</f>
        <v>158.9</v>
      </c>
      <c r="E20" s="3">
        <f>'Equity Funds '!E20</f>
        <v>133.30000000000001</v>
      </c>
      <c r="F20" s="3">
        <f>'Equity Funds '!F20</f>
        <v>113.6</v>
      </c>
      <c r="G20" s="3">
        <f>'Equity Funds '!G20</f>
        <v>109.6</v>
      </c>
      <c r="H20" s="8"/>
      <c r="I20" s="2">
        <f t="shared" si="3"/>
        <v>44197</v>
      </c>
      <c r="J20" s="4">
        <f t="shared" si="4"/>
        <v>0.4871060171919771</v>
      </c>
      <c r="K20" s="4">
        <f t="shared" si="4"/>
        <v>0.30296385930945474</v>
      </c>
      <c r="L20" s="4">
        <f t="shared" si="4"/>
        <v>0.15607300188797976</v>
      </c>
      <c r="M20" s="4">
        <f t="shared" si="4"/>
        <v>0.30532633158289563</v>
      </c>
      <c r="N20" s="4">
        <f t="shared" si="4"/>
        <v>0.36707746478873254</v>
      </c>
      <c r="O20" s="4">
        <f t="shared" si="4"/>
        <v>0.31569343065693428</v>
      </c>
      <c r="P20" s="5"/>
      <c r="Q20" s="5"/>
      <c r="R20" s="5"/>
      <c r="S20" s="5"/>
      <c r="T20" s="5"/>
      <c r="U20" s="5"/>
      <c r="V20" s="5"/>
      <c r="W20" s="5"/>
      <c r="X20" s="5"/>
    </row>
    <row r="21" spans="1:31" x14ac:dyDescent="0.25">
      <c r="A21" s="2">
        <f>Cautious!A21</f>
        <v>43497</v>
      </c>
      <c r="B21" s="3">
        <f>'Equity Funds '!B21</f>
        <v>821.5</v>
      </c>
      <c r="C21" s="3">
        <f>'Equity Funds '!C21</f>
        <v>329.7</v>
      </c>
      <c r="D21" s="3">
        <f>'Equity Funds '!D21</f>
        <v>169.8</v>
      </c>
      <c r="E21" s="3">
        <f>'Equity Funds '!E21</f>
        <v>143.69999999999999</v>
      </c>
      <c r="F21" s="3">
        <f>'Equity Funds '!F21</f>
        <v>120.1</v>
      </c>
      <c r="G21" s="3">
        <f>'Equity Funds '!G21</f>
        <v>117.9</v>
      </c>
      <c r="H21" s="8"/>
      <c r="I21" s="2">
        <f t="shared" si="3"/>
        <v>44228</v>
      </c>
      <c r="J21" s="4">
        <f t="shared" si="4"/>
        <v>0.36165550821667669</v>
      </c>
      <c r="K21" s="4">
        <f t="shared" si="4"/>
        <v>0.21322747952684265</v>
      </c>
      <c r="L21" s="4">
        <f t="shared" si="4"/>
        <v>9.01060070671377E-2</v>
      </c>
      <c r="M21" s="4">
        <f t="shared" si="4"/>
        <v>0.21920668058455117</v>
      </c>
      <c r="N21" s="4">
        <f t="shared" si="4"/>
        <v>0.26477935054121576</v>
      </c>
      <c r="O21" s="4">
        <f t="shared" si="4"/>
        <v>0.2281594571670908</v>
      </c>
      <c r="P21" s="5"/>
      <c r="Q21" s="5"/>
      <c r="R21" s="5"/>
      <c r="S21" s="5"/>
      <c r="T21" s="5"/>
      <c r="U21" s="5"/>
      <c r="V21" s="5"/>
      <c r="W21" s="5"/>
      <c r="X21" s="5"/>
    </row>
    <row r="22" spans="1:31" x14ac:dyDescent="0.25">
      <c r="A22" s="2">
        <f>Cautious!A22</f>
        <v>43525</v>
      </c>
      <c r="B22" s="3">
        <f>'Equity Funds '!B22</f>
        <v>851.5</v>
      </c>
      <c r="C22" s="3">
        <f>'Equity Funds '!C22</f>
        <v>345.26</v>
      </c>
      <c r="D22" s="3">
        <f>'Equity Funds '!D22</f>
        <v>176.8</v>
      </c>
      <c r="E22" s="3">
        <f>'Equity Funds '!E22</f>
        <v>148.5</v>
      </c>
      <c r="F22" s="3">
        <f>'Equity Funds '!F22</f>
        <v>125.6</v>
      </c>
      <c r="G22" s="3">
        <f>'Equity Funds '!G22</f>
        <v>122.3</v>
      </c>
      <c r="H22" s="8"/>
      <c r="I22" s="2">
        <f t="shared" si="3"/>
        <v>44256</v>
      </c>
      <c r="J22" s="4">
        <f t="shared" si="4"/>
        <v>0.35783910745742814</v>
      </c>
      <c r="K22" s="4">
        <f t="shared" si="4"/>
        <v>0.18771042113190059</v>
      </c>
      <c r="L22" s="4">
        <f t="shared" si="4"/>
        <v>7.2398190045248764E-2</v>
      </c>
      <c r="M22" s="4">
        <f t="shared" si="4"/>
        <v>0.21414141414141422</v>
      </c>
      <c r="N22" s="4">
        <f t="shared" si="4"/>
        <v>0.21178343949044581</v>
      </c>
      <c r="O22" s="4">
        <f t="shared" si="4"/>
        <v>0.20932134096484062</v>
      </c>
      <c r="P22" s="5"/>
      <c r="Q22" s="5"/>
      <c r="R22" s="5"/>
      <c r="S22" s="5"/>
      <c r="T22" s="5"/>
      <c r="U22" s="5"/>
      <c r="V22" s="5"/>
      <c r="W22" s="5"/>
      <c r="X22" s="5"/>
    </row>
    <row r="23" spans="1:31" x14ac:dyDescent="0.25">
      <c r="A23" s="2">
        <f>Cautious!A23</f>
        <v>43556</v>
      </c>
      <c r="B23" s="3">
        <f>'Equity Funds '!B23</f>
        <v>873</v>
      </c>
      <c r="C23" s="3">
        <f>'Equity Funds '!C23</f>
        <v>352.82870000000003</v>
      </c>
      <c r="D23" s="3">
        <f>'Equity Funds '!D23</f>
        <v>179.6</v>
      </c>
      <c r="E23" s="3">
        <f>'Equity Funds '!E23</f>
        <v>151.30000000000001</v>
      </c>
      <c r="F23" s="3">
        <f>'Equity Funds '!F23</f>
        <v>128.69999999999999</v>
      </c>
      <c r="G23" s="3">
        <f>'Equity Funds '!G23</f>
        <v>125.2</v>
      </c>
      <c r="H23" s="8"/>
      <c r="I23" s="2">
        <f t="shared" si="3"/>
        <v>44287</v>
      </c>
      <c r="J23" s="4">
        <f t="shared" si="4"/>
        <v>0.38556701030927826</v>
      </c>
      <c r="K23" s="4">
        <f t="shared" si="4"/>
        <v>0.27711096064464136</v>
      </c>
      <c r="L23" s="4">
        <f t="shared" si="4"/>
        <v>0.14420935412026731</v>
      </c>
      <c r="M23" s="4">
        <f t="shared" si="4"/>
        <v>0.26768010575016521</v>
      </c>
      <c r="N23" s="4">
        <f t="shared" si="4"/>
        <v>0.28049728049728068</v>
      </c>
      <c r="O23" s="4">
        <f t="shared" si="4"/>
        <v>0.25798722044728434</v>
      </c>
      <c r="P23" s="5"/>
      <c r="Q23" s="5"/>
      <c r="R23" s="5"/>
      <c r="S23" s="5"/>
      <c r="T23" s="5"/>
      <c r="U23" s="5"/>
      <c r="V23" s="5"/>
      <c r="W23" s="5"/>
      <c r="X23" s="5"/>
    </row>
    <row r="24" spans="1:31" x14ac:dyDescent="0.25">
      <c r="A24" s="2">
        <f>Cautious!A24</f>
        <v>43586</v>
      </c>
      <c r="B24" s="3">
        <f>'Equity Funds '!B24</f>
        <v>904.8</v>
      </c>
      <c r="C24" s="3">
        <f>'Equity Funds '!C24</f>
        <v>367.94099999999997</v>
      </c>
      <c r="D24" s="3">
        <f>'Equity Funds '!D24</f>
        <v>183.9</v>
      </c>
      <c r="E24" s="3">
        <f>'Equity Funds '!E24</f>
        <v>156.5</v>
      </c>
      <c r="F24" s="3">
        <f>'Equity Funds '!F24</f>
        <v>133.80000000000001</v>
      </c>
      <c r="G24" s="3">
        <f>'Equity Funds '!G24</f>
        <v>129</v>
      </c>
      <c r="H24" s="8"/>
      <c r="I24" s="2">
        <f t="shared" si="3"/>
        <v>44317</v>
      </c>
      <c r="J24" s="4">
        <f t="shared" si="4"/>
        <v>0.38185234305923965</v>
      </c>
      <c r="K24" s="4">
        <f t="shared" si="4"/>
        <v>0.22675347406241775</v>
      </c>
      <c r="L24" s="4">
        <f t="shared" si="4"/>
        <v>0.13866231647634583</v>
      </c>
      <c r="M24" s="4">
        <f t="shared" si="4"/>
        <v>0.24281150159744408</v>
      </c>
      <c r="N24" s="4">
        <f t="shared" si="4"/>
        <v>0.26158445440956651</v>
      </c>
      <c r="O24" s="4">
        <f t="shared" si="4"/>
        <v>0.24263565891472877</v>
      </c>
      <c r="P24" s="5"/>
      <c r="Q24" s="5"/>
      <c r="R24" s="5"/>
      <c r="S24" s="5"/>
      <c r="T24" s="5"/>
      <c r="U24" s="5"/>
      <c r="V24" s="5"/>
      <c r="W24" s="5"/>
      <c r="X24" s="5"/>
    </row>
    <row r="25" spans="1:31" x14ac:dyDescent="0.25">
      <c r="A25" s="2">
        <f>Cautious!A25</f>
        <v>43617</v>
      </c>
      <c r="B25" s="3">
        <f>'Equity Funds '!B25</f>
        <v>856.4</v>
      </c>
      <c r="C25" s="3">
        <f>'Equity Funds '!C25</f>
        <v>350.84140000000002</v>
      </c>
      <c r="D25" s="3">
        <f>'Equity Funds '!D25</f>
        <v>172.7</v>
      </c>
      <c r="E25" s="3">
        <f>'Equity Funds '!E25</f>
        <v>147.80000000000001</v>
      </c>
      <c r="F25" s="3">
        <f>'Equity Funds '!F25</f>
        <v>129.69999999999999</v>
      </c>
      <c r="G25" s="3">
        <f>'Equity Funds '!G25</f>
        <v>122.4</v>
      </c>
      <c r="H25" s="8"/>
      <c r="I25" s="2">
        <f t="shared" si="3"/>
        <v>44348</v>
      </c>
      <c r="J25" s="4">
        <f t="shared" si="4"/>
        <v>0.45562821111630075</v>
      </c>
      <c r="K25" s="4">
        <f t="shared" si="4"/>
        <v>0.29867341767533701</v>
      </c>
      <c r="L25" s="4">
        <f t="shared" si="4"/>
        <v>0.22003474232773598</v>
      </c>
      <c r="M25" s="4">
        <f t="shared" si="4"/>
        <v>0.32476319350473609</v>
      </c>
      <c r="N25" s="4">
        <f t="shared" si="4"/>
        <v>0.30146491904394779</v>
      </c>
      <c r="O25" s="4">
        <f t="shared" si="4"/>
        <v>0.309640522875817</v>
      </c>
      <c r="P25" s="5"/>
      <c r="Q25" s="5"/>
      <c r="R25" s="5"/>
      <c r="S25" s="5"/>
      <c r="T25" s="5"/>
      <c r="U25" s="5"/>
      <c r="V25" s="5"/>
      <c r="W25" s="5"/>
      <c r="X25" s="5"/>
    </row>
    <row r="26" spans="1:31" x14ac:dyDescent="0.25">
      <c r="A26" s="2">
        <f>Cautious!A26</f>
        <v>43647</v>
      </c>
      <c r="B26" s="3">
        <f>'Equity Funds '!B26</f>
        <v>892.5</v>
      </c>
      <c r="C26" s="3">
        <f>'Equity Funds '!C26</f>
        <v>365.7303</v>
      </c>
      <c r="D26" s="3">
        <f>'Equity Funds '!D26</f>
        <v>179.9</v>
      </c>
      <c r="E26" s="3">
        <f>'Equity Funds '!E26</f>
        <v>153.4</v>
      </c>
      <c r="F26" s="3">
        <f>'Equity Funds '!F26</f>
        <v>134.6</v>
      </c>
      <c r="G26" s="3">
        <f>'Equity Funds '!G26</f>
        <v>127</v>
      </c>
      <c r="H26" s="8"/>
      <c r="I26" s="2">
        <f t="shared" si="3"/>
        <v>44378</v>
      </c>
      <c r="J26" s="4">
        <f t="shared" si="4"/>
        <v>0.45837535014005593</v>
      </c>
      <c r="K26" s="4">
        <f t="shared" si="4"/>
        <v>0.28348430523804025</v>
      </c>
      <c r="L26" s="4">
        <f t="shared" si="4"/>
        <v>0.19622012229016109</v>
      </c>
      <c r="M26" s="4">
        <f t="shared" si="4"/>
        <v>0.31290743155149936</v>
      </c>
      <c r="N26" s="4">
        <f t="shared" si="4"/>
        <v>0.32392273402674587</v>
      </c>
      <c r="O26" s="4">
        <f t="shared" si="4"/>
        <v>0.31259842519685033</v>
      </c>
      <c r="P26" s="5"/>
      <c r="Q26" s="5"/>
      <c r="R26" s="5"/>
      <c r="S26" s="5"/>
      <c r="T26" s="5"/>
      <c r="U26" s="5"/>
      <c r="V26" s="5"/>
      <c r="W26" s="5"/>
      <c r="X26" s="5"/>
    </row>
    <row r="27" spans="1:31" x14ac:dyDescent="0.25">
      <c r="A27" s="2">
        <f>Cautious!A27</f>
        <v>43678</v>
      </c>
      <c r="B27" s="3">
        <f>'Equity Funds '!B27</f>
        <v>915.8</v>
      </c>
      <c r="C27" s="3">
        <f>'Equity Funds '!C27</f>
        <v>370.39120000000003</v>
      </c>
      <c r="D27" s="3">
        <f>'Equity Funds '!D27</f>
        <v>183.1</v>
      </c>
      <c r="E27" s="3">
        <f>'Equity Funds '!E27</f>
        <v>157</v>
      </c>
      <c r="F27" s="3">
        <f>'Equity Funds '!F27</f>
        <v>138</v>
      </c>
      <c r="G27" s="3">
        <f>'Equity Funds '!G27</f>
        <v>130</v>
      </c>
      <c r="H27" s="8"/>
      <c r="I27" s="2">
        <f t="shared" si="3"/>
        <v>44409</v>
      </c>
      <c r="J27" s="4">
        <f t="shared" si="4"/>
        <v>0.44769600349421274</v>
      </c>
      <c r="K27" s="4">
        <f t="shared" si="4"/>
        <v>0.30165835473412961</v>
      </c>
      <c r="L27" s="4">
        <f t="shared" si="4"/>
        <v>0.19224467504096132</v>
      </c>
      <c r="M27" s="4">
        <f t="shared" si="4"/>
        <v>0.29171974522292998</v>
      </c>
      <c r="N27" s="4">
        <f t="shared" si="4"/>
        <v>0.35217391304347823</v>
      </c>
      <c r="O27" s="4">
        <f t="shared" si="4"/>
        <v>0.29461538461538472</v>
      </c>
      <c r="P27" s="5"/>
      <c r="Q27" s="5"/>
      <c r="R27" s="5"/>
      <c r="S27" s="5"/>
      <c r="T27" s="5"/>
      <c r="U27" s="5"/>
      <c r="V27" s="5"/>
      <c r="W27" s="5"/>
      <c r="X27" s="5"/>
    </row>
    <row r="28" spans="1:31" x14ac:dyDescent="0.25">
      <c r="A28" s="2">
        <f>Cautious!A28</f>
        <v>43709</v>
      </c>
      <c r="B28" s="3">
        <f>'Equity Funds '!B28</f>
        <v>909.6</v>
      </c>
      <c r="C28" s="3">
        <f>'Equity Funds '!C28</f>
        <v>367.38080000000002</v>
      </c>
      <c r="D28" s="3">
        <f>'Equity Funds '!D28</f>
        <v>178</v>
      </c>
      <c r="E28" s="3">
        <f>'Equity Funds '!E28</f>
        <v>152.5</v>
      </c>
      <c r="F28" s="3">
        <f>'Equity Funds '!F28</f>
        <v>138.6</v>
      </c>
      <c r="G28" s="3">
        <f>'Equity Funds '!G28</f>
        <v>127.9</v>
      </c>
      <c r="H28" s="8"/>
      <c r="I28" s="2">
        <f t="shared" si="3"/>
        <v>44440</v>
      </c>
      <c r="J28" s="4">
        <f t="shared" si="4"/>
        <v>0.50835532102022862</v>
      </c>
      <c r="K28" s="4">
        <f t="shared" si="4"/>
        <v>0.3457064168840614</v>
      </c>
      <c r="L28" s="4">
        <f t="shared" si="4"/>
        <v>0.25898876404494381</v>
      </c>
      <c r="M28" s="4">
        <f t="shared" si="4"/>
        <v>0.36524590163934417</v>
      </c>
      <c r="N28" s="4">
        <f t="shared" si="4"/>
        <v>0.38455988455988466</v>
      </c>
      <c r="O28" s="4">
        <f t="shared" si="4"/>
        <v>0.35496481626270526</v>
      </c>
      <c r="P28" s="5"/>
      <c r="Q28" s="5"/>
      <c r="R28" s="5"/>
      <c r="S28" s="5"/>
      <c r="T28" s="5"/>
      <c r="U28" s="5"/>
      <c r="V28" s="5"/>
      <c r="W28" s="5"/>
      <c r="X28" s="5"/>
    </row>
    <row r="29" spans="1:31" x14ac:dyDescent="0.25">
      <c r="A29" s="2">
        <f>Cautious!A29</f>
        <v>43739</v>
      </c>
      <c r="B29" s="3">
        <f>'Equity Funds '!B29</f>
        <v>936.1</v>
      </c>
      <c r="C29" s="3">
        <f>'Equity Funds '!C29</f>
        <v>380.37380000000002</v>
      </c>
      <c r="D29" s="3">
        <f>'Equity Funds '!D29</f>
        <v>185.1</v>
      </c>
      <c r="E29" s="3">
        <f>'Equity Funds '!E29</f>
        <v>158.1</v>
      </c>
      <c r="F29" s="3">
        <f>'Equity Funds '!F29</f>
        <v>140.9</v>
      </c>
      <c r="G29" s="3">
        <f>'Equity Funds '!G29</f>
        <v>131.9</v>
      </c>
      <c r="H29" s="8"/>
      <c r="I29" s="2">
        <f t="shared" si="3"/>
        <v>44470</v>
      </c>
      <c r="J29" s="4">
        <f t="shared" si="4"/>
        <v>0.41747676530285233</v>
      </c>
      <c r="K29" s="4">
        <f t="shared" si="4"/>
        <v>0.25977498976007285</v>
      </c>
      <c r="L29" s="4">
        <f t="shared" si="4"/>
        <v>0.18152350081037275</v>
      </c>
      <c r="M29" s="4">
        <f t="shared" si="4"/>
        <v>0.28716002530044282</v>
      </c>
      <c r="N29" s="4">
        <f t="shared" si="4"/>
        <v>0.30447125621007809</v>
      </c>
      <c r="O29" s="4">
        <f t="shared" si="4"/>
        <v>0.28278999241849873</v>
      </c>
      <c r="P29" s="5"/>
      <c r="Q29" s="5"/>
      <c r="R29" s="5"/>
      <c r="S29" s="5"/>
      <c r="T29" s="5"/>
      <c r="U29" s="5"/>
      <c r="V29" s="5"/>
      <c r="W29" s="5"/>
      <c r="X29" s="5"/>
    </row>
    <row r="30" spans="1:31" x14ac:dyDescent="0.25">
      <c r="A30" s="2">
        <f>Cautious!A30</f>
        <v>43770</v>
      </c>
      <c r="B30" s="3">
        <f>'Equity Funds '!B30</f>
        <v>939.6</v>
      </c>
      <c r="C30" s="3">
        <f>'Equity Funds '!C30</f>
        <v>381.45260000000002</v>
      </c>
      <c r="D30" s="3">
        <f>'Equity Funds '!D30</f>
        <v>184.2</v>
      </c>
      <c r="E30" s="3">
        <f>'Equity Funds '!E30</f>
        <v>159.5</v>
      </c>
      <c r="F30" s="3">
        <f>'Equity Funds '!F30</f>
        <v>141.4</v>
      </c>
      <c r="G30" s="3">
        <f>'Equity Funds '!G30</f>
        <v>132.1</v>
      </c>
      <c r="H30" s="8"/>
      <c r="I30" s="2">
        <f t="shared" si="3"/>
        <v>44501</v>
      </c>
      <c r="J30" s="4">
        <f t="shared" si="4"/>
        <v>0.49553001277139208</v>
      </c>
      <c r="K30" s="4">
        <f t="shared" si="4"/>
        <v>0.32053261663441268</v>
      </c>
      <c r="L30" s="4">
        <f t="shared" si="4"/>
        <v>0.25244299674267101</v>
      </c>
      <c r="M30" s="4">
        <f t="shared" si="4"/>
        <v>0.3235109717868338</v>
      </c>
      <c r="N30" s="4">
        <f t="shared" si="4"/>
        <v>0.38896746817538896</v>
      </c>
      <c r="O30" s="4">
        <f t="shared" si="4"/>
        <v>0.35049205147615453</v>
      </c>
      <c r="P30" s="5"/>
      <c r="Q30" s="5"/>
      <c r="R30" s="5"/>
      <c r="S30" s="5"/>
      <c r="T30" s="5"/>
      <c r="U30" s="5"/>
      <c r="V30" s="5"/>
      <c r="W30" s="5"/>
      <c r="X30" s="5"/>
    </row>
    <row r="31" spans="1:31" x14ac:dyDescent="0.25">
      <c r="A31" s="2">
        <f>Cautious!A31</f>
        <v>43800</v>
      </c>
      <c r="B31" s="3">
        <f>'Equity Funds '!B31</f>
        <v>975.3</v>
      </c>
      <c r="C31" s="3">
        <f>'Equity Funds '!C31</f>
        <v>392.26549999999997</v>
      </c>
      <c r="D31" s="3">
        <f>'Equity Funds '!D31</f>
        <v>189.9</v>
      </c>
      <c r="E31" s="3">
        <f>'Equity Funds '!E31</f>
        <v>164.6</v>
      </c>
      <c r="F31" s="3">
        <f>'Equity Funds '!F31</f>
        <v>145.1</v>
      </c>
      <c r="G31" s="3">
        <f>'Equity Funds '!G31</f>
        <v>136.6</v>
      </c>
      <c r="H31" s="8"/>
      <c r="I31" s="2">
        <f t="shared" si="3"/>
        <v>44531</v>
      </c>
      <c r="J31" s="4">
        <f t="shared" si="4"/>
        <v>0.43278991079667811</v>
      </c>
      <c r="K31" s="4">
        <f t="shared" si="4"/>
        <v>0.29259468395767674</v>
      </c>
      <c r="L31" s="4">
        <f t="shared" si="4"/>
        <v>0.21274354923644026</v>
      </c>
      <c r="M31" s="4">
        <f t="shared" si="4"/>
        <v>0.28797083839611182</v>
      </c>
      <c r="N31" s="4">
        <f t="shared" si="4"/>
        <v>0.40110268780151631</v>
      </c>
      <c r="O31" s="4">
        <f t="shared" si="4"/>
        <v>0.30600292825768677</v>
      </c>
      <c r="P31" s="5"/>
      <c r="Q31" s="5"/>
      <c r="R31" s="5"/>
      <c r="S31" s="5"/>
      <c r="T31" s="5"/>
      <c r="U31" s="5"/>
      <c r="V31" s="5"/>
      <c r="W31" s="5"/>
      <c r="X31" s="5"/>
    </row>
    <row r="32" spans="1:31" x14ac:dyDescent="0.25">
      <c r="A32" s="2">
        <f>Cautious!A32</f>
        <v>43831</v>
      </c>
      <c r="B32" s="3">
        <f>'Equity Funds '!B32</f>
        <v>989.8</v>
      </c>
      <c r="C32" s="3">
        <f>'Equity Funds '!C32</f>
        <v>396.88049999999998</v>
      </c>
      <c r="D32" s="3">
        <f>'Equity Funds '!D32</f>
        <v>192</v>
      </c>
      <c r="E32" s="3">
        <f>'Equity Funds '!E32</f>
        <v>167.7</v>
      </c>
      <c r="F32" s="3">
        <f>'Equity Funds '!F32</f>
        <v>145.9</v>
      </c>
      <c r="G32" s="3">
        <f>'Equity Funds '!G32</f>
        <v>138.6</v>
      </c>
      <c r="H32" s="8"/>
      <c r="I32" s="2">
        <f t="shared" si="3"/>
        <v>44562</v>
      </c>
      <c r="J32" s="4">
        <f t="shared" si="4"/>
        <v>0.455041422509598</v>
      </c>
      <c r="K32" s="4">
        <f t="shared" si="4"/>
        <v>0.34450218642639302</v>
      </c>
      <c r="L32" s="4">
        <f t="shared" si="4"/>
        <v>0.25624999999999992</v>
      </c>
      <c r="M32" s="4">
        <f t="shared" si="4"/>
        <v>0.30769230769230788</v>
      </c>
      <c r="N32" s="4">
        <f t="shared" si="4"/>
        <v>0.47292666209732692</v>
      </c>
      <c r="O32" s="4">
        <f t="shared" si="4"/>
        <v>0.32683982683982693</v>
      </c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5">
      <c r="A33" s="2">
        <f>Cautious!A33</f>
        <v>43862</v>
      </c>
      <c r="B33" s="3">
        <f>'Equity Funds '!B33</f>
        <v>995.1</v>
      </c>
      <c r="C33" s="3">
        <f>'Equity Funds '!C33</f>
        <v>400.02940000000001</v>
      </c>
      <c r="D33" s="3">
        <f>'Equity Funds '!D33</f>
        <v>189.2</v>
      </c>
      <c r="E33" s="3">
        <f>'Equity Funds '!E33</f>
        <v>165.7</v>
      </c>
      <c r="F33" s="3">
        <f>'Equity Funds '!F33</f>
        <v>146.1</v>
      </c>
      <c r="G33" s="3">
        <f>'Equity Funds '!G33</f>
        <v>139.1</v>
      </c>
      <c r="H33" s="8"/>
      <c r="I33" s="2">
        <f t="shared" si="3"/>
        <v>44593</v>
      </c>
      <c r="J33" s="4">
        <f t="shared" si="4"/>
        <v>0.35845643653904125</v>
      </c>
      <c r="K33" s="4">
        <f t="shared" si="4"/>
        <v>0.28614121862043124</v>
      </c>
      <c r="L33" s="4">
        <f t="shared" si="4"/>
        <v>0.24365750528541238</v>
      </c>
      <c r="M33" s="4">
        <f t="shared" si="4"/>
        <v>0.27519613759806894</v>
      </c>
      <c r="N33" s="4">
        <f t="shared" si="4"/>
        <v>0.35797399041752231</v>
      </c>
      <c r="O33" s="4">
        <f t="shared" si="4"/>
        <v>0.26312005751258083</v>
      </c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2">
        <f>Cautious!A34</f>
        <v>43891</v>
      </c>
      <c r="B34" s="3">
        <f>'Equity Funds '!B34</f>
        <v>926</v>
      </c>
      <c r="C34" s="3">
        <f>'Equity Funds '!C34</f>
        <v>364.64120000000003</v>
      </c>
      <c r="D34" s="3">
        <f>'Equity Funds '!D34</f>
        <v>172.7</v>
      </c>
      <c r="E34" s="3">
        <f>'Equity Funds '!E34</f>
        <v>154</v>
      </c>
      <c r="F34" s="3">
        <f>'Equity Funds '!F34</f>
        <v>136.80000000000001</v>
      </c>
      <c r="G34" s="3">
        <f>'Equity Funds '!G34</f>
        <v>128</v>
      </c>
      <c r="H34" s="8"/>
      <c r="I34" s="2">
        <f t="shared" si="3"/>
        <v>44621</v>
      </c>
      <c r="J34" s="4">
        <f t="shared" si="4"/>
        <v>0.39395248380129583</v>
      </c>
      <c r="K34" s="4">
        <f t="shared" si="4"/>
        <v>0.38171934493414333</v>
      </c>
      <c r="L34" s="4">
        <f t="shared" si="4"/>
        <v>0.32773595830920688</v>
      </c>
      <c r="M34" s="4">
        <f t="shared" si="4"/>
        <v>0.3331168831168832</v>
      </c>
      <c r="N34" s="4">
        <f t="shared" si="4"/>
        <v>0.38815789473684204</v>
      </c>
      <c r="O34" s="4">
        <f t="shared" si="4"/>
        <v>0.33984375</v>
      </c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5">
      <c r="A35" s="2">
        <f>Cautious!A35</f>
        <v>43922</v>
      </c>
      <c r="B35" s="3">
        <f>'Equity Funds '!B35</f>
        <v>823.8</v>
      </c>
      <c r="C35" s="3">
        <f>'Equity Funds '!C35</f>
        <v>321.3184</v>
      </c>
      <c r="D35" s="3">
        <f>'Equity Funds '!D35</f>
        <v>144.9</v>
      </c>
      <c r="E35" s="3">
        <f>'Equity Funds '!E35</f>
        <v>131.80000000000001</v>
      </c>
      <c r="F35" s="3">
        <f>'Equity Funds '!F35</f>
        <v>123</v>
      </c>
      <c r="G35" s="3">
        <f>'Equity Funds '!G35</f>
        <v>110.1</v>
      </c>
      <c r="H35" s="8"/>
      <c r="I35" s="2">
        <f t="shared" si="3"/>
        <v>44652</v>
      </c>
      <c r="J35" s="4">
        <f t="shared" ref="J35:O50" si="5">(B59-B35)/B35</f>
        <v>0.60184510803593105</v>
      </c>
      <c r="K35" s="4">
        <f t="shared" si="5"/>
        <v>0.61280555361908939</v>
      </c>
      <c r="L35" s="4">
        <f t="shared" si="5"/>
        <v>0.61559696342305026</v>
      </c>
      <c r="M35" s="4">
        <f t="shared" si="5"/>
        <v>0.60166919575113786</v>
      </c>
      <c r="N35" s="4">
        <f t="shared" si="5"/>
        <v>0.6048780487804879</v>
      </c>
      <c r="O35" s="4">
        <f t="shared" si="5"/>
        <v>0.6049046321525885</v>
      </c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2">
        <f>Cautious!A36</f>
        <v>43952</v>
      </c>
      <c r="B36" s="3">
        <f>'Equity Funds '!B36</f>
        <v>924.9</v>
      </c>
      <c r="C36" s="3">
        <f>'Equity Funds '!C36</f>
        <v>348.60090000000002</v>
      </c>
      <c r="D36" s="3">
        <f>'Equity Funds '!D36</f>
        <v>158.5</v>
      </c>
      <c r="E36" s="3">
        <f>'Equity Funds '!E36</f>
        <v>146.69999999999999</v>
      </c>
      <c r="F36" s="3">
        <f>'Equity Funds '!F36</f>
        <v>133.4</v>
      </c>
      <c r="G36" s="3">
        <f>'Equity Funds '!G36</f>
        <v>122.7</v>
      </c>
      <c r="H36" s="8"/>
      <c r="I36" s="2">
        <f t="shared" si="3"/>
        <v>44682</v>
      </c>
      <c r="J36" s="4">
        <f t="shared" si="5"/>
        <v>0.35138933938804207</v>
      </c>
      <c r="K36" s="4">
        <f t="shared" si="5"/>
        <v>0.48744854072379029</v>
      </c>
      <c r="L36" s="4">
        <f t="shared" si="5"/>
        <v>0.45804416403785486</v>
      </c>
      <c r="M36" s="4">
        <f t="shared" si="5"/>
        <v>0.41581458759372875</v>
      </c>
      <c r="N36" s="4">
        <f t="shared" si="5"/>
        <v>0.46476761619190404</v>
      </c>
      <c r="O36" s="4">
        <f t="shared" si="5"/>
        <v>0.39853300733496327</v>
      </c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2">
        <f>Cautious!A37</f>
        <v>43983</v>
      </c>
      <c r="B37" s="3">
        <f>'Equity Funds '!B37</f>
        <v>970.3</v>
      </c>
      <c r="C37" s="3">
        <f>'Equity Funds '!C37</f>
        <v>359.62509999999997</v>
      </c>
      <c r="D37" s="3">
        <f>'Equity Funds '!D37</f>
        <v>163.1</v>
      </c>
      <c r="E37" s="3">
        <f>'Equity Funds '!E37</f>
        <v>150</v>
      </c>
      <c r="F37" s="3">
        <f>'Equity Funds '!F37</f>
        <v>138</v>
      </c>
      <c r="G37" s="3">
        <f>'Equity Funds '!G37</f>
        <v>125.3</v>
      </c>
      <c r="H37" s="8"/>
      <c r="I37" s="2">
        <f t="shared" si="3"/>
        <v>44713</v>
      </c>
      <c r="J37" s="4">
        <f t="shared" si="5"/>
        <v>0.27105019066268166</v>
      </c>
      <c r="K37" s="4">
        <f t="shared" si="5"/>
        <v>0.42842754857767168</v>
      </c>
      <c r="L37" s="4">
        <f t="shared" si="5"/>
        <v>0.40956468424279591</v>
      </c>
      <c r="M37" s="4">
        <f t="shared" si="5"/>
        <v>0.37466666666666659</v>
      </c>
      <c r="N37" s="4">
        <f t="shared" si="5"/>
        <v>0.35797101449275365</v>
      </c>
      <c r="O37" s="4">
        <f t="shared" si="5"/>
        <v>0.34477254588986433</v>
      </c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2">
        <f>Cautious!A38</f>
        <v>44013</v>
      </c>
      <c r="B38" s="3">
        <f>'Equity Funds '!B38</f>
        <v>993.6</v>
      </c>
      <c r="C38" s="3">
        <f>'Equity Funds '!C38</f>
        <v>363.35879999999997</v>
      </c>
      <c r="D38" s="3">
        <f>'Equity Funds '!D38</f>
        <v>164.8</v>
      </c>
      <c r="E38" s="3">
        <f>'Equity Funds '!E38</f>
        <v>152.5</v>
      </c>
      <c r="F38" s="3">
        <f>'Equity Funds '!F38</f>
        <v>141.80000000000001</v>
      </c>
      <c r="G38" s="3">
        <f>'Equity Funds '!G38</f>
        <v>127.9</v>
      </c>
      <c r="H38" s="8"/>
      <c r="I38" s="2">
        <f t="shared" si="3"/>
        <v>44743</v>
      </c>
      <c r="J38" s="4">
        <f t="shared" si="5"/>
        <v>0.15740740740740738</v>
      </c>
      <c r="K38" s="4">
        <f t="shared" si="5"/>
        <v>0.34552018555763631</v>
      </c>
      <c r="L38" s="4">
        <f t="shared" si="5"/>
        <v>0.3167475728155339</v>
      </c>
      <c r="M38" s="4">
        <f t="shared" si="5"/>
        <v>0.26885245901639343</v>
      </c>
      <c r="N38" s="4">
        <f t="shared" si="5"/>
        <v>0.26516220028208737</v>
      </c>
      <c r="O38" s="4">
        <f t="shared" si="5"/>
        <v>0.23455824863174354</v>
      </c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2">
        <f>Cautious!A39</f>
        <v>44044</v>
      </c>
      <c r="B39" s="3">
        <f>'Equity Funds '!B39</f>
        <v>998.1</v>
      </c>
      <c r="C39" s="3">
        <f>'Equity Funds '!C39</f>
        <v>361.36250000000001</v>
      </c>
      <c r="D39" s="3">
        <f>'Equity Funds '!D39</f>
        <v>164.5</v>
      </c>
      <c r="E39" s="3">
        <f>'Equity Funds '!E39</f>
        <v>153.6</v>
      </c>
      <c r="F39" s="3">
        <f>'Equity Funds '!F39</f>
        <v>142.30000000000001</v>
      </c>
      <c r="G39" s="3">
        <f>'Equity Funds '!G39</f>
        <v>127.8</v>
      </c>
      <c r="H39" s="8"/>
      <c r="I39" s="2">
        <f t="shared" si="3"/>
        <v>44774</v>
      </c>
      <c r="J39" s="4">
        <f t="shared" si="5"/>
        <v>0.26891093076846007</v>
      </c>
      <c r="K39" s="4">
        <f t="shared" si="5"/>
        <v>0.47113161991075442</v>
      </c>
      <c r="L39" s="4">
        <f t="shared" si="5"/>
        <v>0.43039513677811558</v>
      </c>
      <c r="M39" s="4">
        <f t="shared" si="5"/>
        <v>0.35742187500000006</v>
      </c>
      <c r="N39" s="4">
        <f t="shared" si="5"/>
        <v>0.40829234012649324</v>
      </c>
      <c r="O39" s="4">
        <f t="shared" si="5"/>
        <v>0.35446009389671362</v>
      </c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2">
        <f>Cautious!A40</f>
        <v>44075</v>
      </c>
      <c r="B40" s="3">
        <f>'Equity Funds '!B40</f>
        <v>1061</v>
      </c>
      <c r="C40" s="3">
        <f>'Equity Funds '!C40</f>
        <v>374.83010000000002</v>
      </c>
      <c r="D40" s="3">
        <f>'Equity Funds '!D40</f>
        <v>167.7</v>
      </c>
      <c r="E40" s="3">
        <f>'Equity Funds '!E40</f>
        <v>158.6</v>
      </c>
      <c r="F40" s="3">
        <f>'Equity Funds '!F40</f>
        <v>147.30000000000001</v>
      </c>
      <c r="G40" s="3">
        <f>'Equity Funds '!G40</f>
        <v>133.30000000000001</v>
      </c>
      <c r="H40" s="8"/>
      <c r="I40" s="2">
        <f t="shared" si="3"/>
        <v>44805</v>
      </c>
      <c r="J40" s="4">
        <f t="shared" si="5"/>
        <v>0.14637134778510835</v>
      </c>
      <c r="K40" s="4">
        <f t="shared" si="5"/>
        <v>0.36625580496336857</v>
      </c>
      <c r="L40" s="4">
        <f t="shared" si="5"/>
        <v>0.34883720930232559</v>
      </c>
      <c r="M40" s="4">
        <f t="shared" si="5"/>
        <v>0.28688524590163933</v>
      </c>
      <c r="N40" s="4">
        <f t="shared" si="5"/>
        <v>0.31907671418873046</v>
      </c>
      <c r="O40" s="4">
        <f t="shared" si="5"/>
        <v>0.26781695423855956</v>
      </c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2">
        <f>Cautious!A41</f>
        <v>44105</v>
      </c>
      <c r="B41" s="3">
        <f>'Equity Funds '!B41</f>
        <v>1043.8</v>
      </c>
      <c r="C41" s="3">
        <f>'Equity Funds '!C41</f>
        <v>371.46609999999998</v>
      </c>
      <c r="D41" s="3">
        <f>'Equity Funds '!D41</f>
        <v>165.3</v>
      </c>
      <c r="E41" s="3">
        <f>'Equity Funds '!E41</f>
        <v>156.4</v>
      </c>
      <c r="F41" s="3">
        <f>'Equity Funds '!F41</f>
        <v>147.4</v>
      </c>
      <c r="G41" s="3">
        <f>'Equity Funds '!G41</f>
        <v>131.6</v>
      </c>
      <c r="H41" s="8"/>
      <c r="I41" s="2">
        <f t="shared" si="3"/>
        <v>44835</v>
      </c>
      <c r="J41" s="4">
        <f t="shared" si="5"/>
        <v>7.827169955930259E-2</v>
      </c>
      <c r="K41" s="4">
        <f t="shared" si="5"/>
        <v>0.30981400456192371</v>
      </c>
      <c r="L41" s="4">
        <f t="shared" si="5"/>
        <v>0.27102238354506947</v>
      </c>
      <c r="M41" s="4">
        <f t="shared" si="5"/>
        <v>0.21611253196930935</v>
      </c>
      <c r="N41" s="4">
        <f t="shared" si="5"/>
        <v>0.24966078697421967</v>
      </c>
      <c r="O41" s="4">
        <f t="shared" si="5"/>
        <v>0.18920972644376904</v>
      </c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2">
        <f>Cautious!A42</f>
        <v>44136</v>
      </c>
      <c r="B42" s="3">
        <f>'Equity Funds '!B42</f>
        <v>1016.3</v>
      </c>
      <c r="C42" s="3">
        <f>'Equity Funds '!C42</f>
        <v>354.6293</v>
      </c>
      <c r="D42" s="3">
        <f>'Equity Funds '!D42</f>
        <v>161.69999999999999</v>
      </c>
      <c r="E42" s="3">
        <f>'Equity Funds '!E42</f>
        <v>154.69999999999999</v>
      </c>
      <c r="F42" s="3">
        <f>'Equity Funds '!F42</f>
        <v>144.80000000000001</v>
      </c>
      <c r="G42" s="3">
        <f>'Equity Funds '!G42</f>
        <v>129.30000000000001</v>
      </c>
      <c r="H42" s="8"/>
      <c r="I42" s="2">
        <f t="shared" si="3"/>
        <v>44866</v>
      </c>
      <c r="J42" s="4">
        <f t="shared" si="5"/>
        <v>0.17307881531043992</v>
      </c>
      <c r="K42" s="4">
        <f t="shared" si="5"/>
        <v>0.46556587399856708</v>
      </c>
      <c r="L42" s="4">
        <f t="shared" si="5"/>
        <v>0.39826839826839833</v>
      </c>
      <c r="M42" s="4">
        <f t="shared" si="5"/>
        <v>0.28571428571428586</v>
      </c>
      <c r="N42" s="4">
        <f t="shared" si="5"/>
        <v>0.33701657458563522</v>
      </c>
      <c r="O42" s="4">
        <f t="shared" si="5"/>
        <v>0.26218097447795802</v>
      </c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5">
      <c r="A43" s="2">
        <f>Cautious!A43</f>
        <v>44166</v>
      </c>
      <c r="B43" s="3">
        <f>'Equity Funds '!B43</f>
        <v>1116.9000000000001</v>
      </c>
      <c r="C43" s="3">
        <f>'Equity Funds '!C43</f>
        <v>396.53789999999998</v>
      </c>
      <c r="D43" s="3">
        <f>'Equity Funds '!D43</f>
        <v>179</v>
      </c>
      <c r="E43" s="3">
        <f>'Equity Funds '!E43</f>
        <v>170.4</v>
      </c>
      <c r="F43" s="3">
        <f>'Equity Funds '!F43</f>
        <v>154.9</v>
      </c>
      <c r="G43" s="3">
        <f>'Equity Funds '!G43</f>
        <v>141.30000000000001</v>
      </c>
      <c r="H43" s="8"/>
      <c r="I43" s="2">
        <f t="shared" si="3"/>
        <v>44896</v>
      </c>
      <c r="J43" s="4">
        <f t="shared" si="5"/>
        <v>0.10717163577759854</v>
      </c>
      <c r="K43" s="4">
        <f t="shared" si="5"/>
        <v>0.36891530418656093</v>
      </c>
      <c r="L43" s="4">
        <f t="shared" si="5"/>
        <v>0.30782122905027931</v>
      </c>
      <c r="M43" s="4">
        <f t="shared" si="5"/>
        <v>0.21830985915492951</v>
      </c>
      <c r="N43" s="4">
        <f t="shared" si="5"/>
        <v>0.28921885087152988</v>
      </c>
      <c r="O43" s="4">
        <f t="shared" si="5"/>
        <v>0.20169851380042461</v>
      </c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5">
      <c r="A44" s="2">
        <f>Cautious!A44</f>
        <v>44197</v>
      </c>
      <c r="B44" s="3">
        <f>'Equity Funds '!B44</f>
        <v>1141.8</v>
      </c>
      <c r="C44" s="3">
        <f>'Equity Funds '!C44</f>
        <v>403.7885</v>
      </c>
      <c r="D44" s="3">
        <f>'Equity Funds '!D44</f>
        <v>183.7</v>
      </c>
      <c r="E44" s="3">
        <f>'Equity Funds '!E44</f>
        <v>174</v>
      </c>
      <c r="F44" s="3">
        <f>'Equity Funds '!F44</f>
        <v>155.30000000000001</v>
      </c>
      <c r="G44" s="3">
        <f>'Equity Funds '!G44</f>
        <v>144.19999999999999</v>
      </c>
      <c r="H44" s="8"/>
      <c r="I44" s="2">
        <f t="shared" si="3"/>
        <v>44927</v>
      </c>
      <c r="J44" s="4">
        <f t="shared" si="5"/>
        <v>1.3137151865475566E-2</v>
      </c>
      <c r="K44" s="4">
        <f t="shared" si="5"/>
        <v>0.2713323930721156</v>
      </c>
      <c r="L44" s="4">
        <f t="shared" si="5"/>
        <v>0.20195971692977693</v>
      </c>
      <c r="M44" s="4">
        <f t="shared" si="5"/>
        <v>0.12471264367816086</v>
      </c>
      <c r="N44" s="4">
        <f t="shared" si="5"/>
        <v>0.18673535093367674</v>
      </c>
      <c r="O44" s="4">
        <f t="shared" si="5"/>
        <v>9.500693481276018E-2</v>
      </c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5">
      <c r="A45" s="2">
        <f>Cautious!A45</f>
        <v>44228</v>
      </c>
      <c r="B45" s="3">
        <f>'Equity Funds '!B45</f>
        <v>1118.5999999999999</v>
      </c>
      <c r="C45" s="3">
        <f>'Equity Funds '!C45</f>
        <v>400.00110000000001</v>
      </c>
      <c r="D45" s="3">
        <f>'Equity Funds '!D45</f>
        <v>185.1</v>
      </c>
      <c r="E45" s="3">
        <f>'Equity Funds '!E45</f>
        <v>175.2</v>
      </c>
      <c r="F45" s="3">
        <f>'Equity Funds '!F45</f>
        <v>151.9</v>
      </c>
      <c r="G45" s="3">
        <f>'Equity Funds '!G45</f>
        <v>144.80000000000001</v>
      </c>
      <c r="H45" s="8"/>
      <c r="I45" s="2">
        <f t="shared" si="3"/>
        <v>44958</v>
      </c>
      <c r="J45" s="4">
        <f t="shared" si="5"/>
        <v>8.9933845878777174E-2</v>
      </c>
      <c r="K45" s="4">
        <f t="shared" si="5"/>
        <v>0.31516813328763355</v>
      </c>
      <c r="L45" s="4">
        <f t="shared" si="5"/>
        <v>0.24743381955699628</v>
      </c>
      <c r="M45" s="4">
        <f t="shared" si="5"/>
        <v>0.17066210045662106</v>
      </c>
      <c r="N45" s="4">
        <f t="shared" si="5"/>
        <v>0.25938117182356818</v>
      </c>
      <c r="O45" s="4">
        <f t="shared" si="5"/>
        <v>0.14779005524861863</v>
      </c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2">
        <f>Cautious!A46</f>
        <v>44256</v>
      </c>
      <c r="B46" s="3">
        <f>'Equity Funds '!B46</f>
        <v>1156.2</v>
      </c>
      <c r="C46" s="3">
        <f>'Equity Funds '!C46</f>
        <v>410.06889999999999</v>
      </c>
      <c r="D46" s="3">
        <f>'Equity Funds '!D46</f>
        <v>189.6</v>
      </c>
      <c r="E46" s="3">
        <f>'Equity Funds '!E46</f>
        <v>180.3</v>
      </c>
      <c r="F46" s="3">
        <f>'Equity Funds '!F46</f>
        <v>152.19999999999999</v>
      </c>
      <c r="G46" s="3">
        <f>'Equity Funds '!G46</f>
        <v>147.9</v>
      </c>
      <c r="H46" s="8"/>
      <c r="I46" s="2">
        <f t="shared" si="3"/>
        <v>44986</v>
      </c>
      <c r="J46" s="4">
        <f t="shared" si="5"/>
        <v>4.8693997578273612E-2</v>
      </c>
      <c r="K46" s="4">
        <f t="shared" si="5"/>
        <v>0.30917901845275281</v>
      </c>
      <c r="L46" s="4">
        <f t="shared" si="5"/>
        <v>0.1983122362869198</v>
      </c>
      <c r="M46" s="4">
        <f t="shared" si="5"/>
        <v>0.14032168607875753</v>
      </c>
      <c r="N46" s="4">
        <f t="shared" si="5"/>
        <v>0.252299605781866</v>
      </c>
      <c r="O46" s="4">
        <f t="shared" si="5"/>
        <v>0.11967545638945225</v>
      </c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5">
      <c r="A47" s="2">
        <f>Cautious!A47</f>
        <v>44287</v>
      </c>
      <c r="B47" s="3">
        <f>'Equity Funds '!B47</f>
        <v>1209.5999999999999</v>
      </c>
      <c r="C47" s="3">
        <f>'Equity Funds '!C47</f>
        <v>450.60140000000001</v>
      </c>
      <c r="D47" s="3">
        <f>'Equity Funds '!D47</f>
        <v>205.5</v>
      </c>
      <c r="E47" s="3">
        <f>'Equity Funds '!E47</f>
        <v>191.8</v>
      </c>
      <c r="F47" s="3">
        <f>'Equity Funds '!F47</f>
        <v>164.8</v>
      </c>
      <c r="G47" s="3">
        <f>'Equity Funds '!G47</f>
        <v>157.5</v>
      </c>
      <c r="H47" s="8"/>
      <c r="I47" s="2">
        <f t="shared" si="3"/>
        <v>45017</v>
      </c>
      <c r="J47" s="4">
        <f t="shared" si="5"/>
        <v>1.6782407407407558E-2</v>
      </c>
      <c r="K47" s="4">
        <f t="shared" si="5"/>
        <v>0.21272326273287204</v>
      </c>
      <c r="L47" s="4">
        <f t="shared" si="5"/>
        <v>0.11581508515815091</v>
      </c>
      <c r="M47" s="4">
        <f t="shared" si="5"/>
        <v>6.5693430656934268E-2</v>
      </c>
      <c r="N47" s="4">
        <f t="shared" si="5"/>
        <v>0.1735436893203883</v>
      </c>
      <c r="O47" s="4">
        <f t="shared" si="5"/>
        <v>4.9523809523809595E-2</v>
      </c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5">
      <c r="A48" s="2">
        <f>Cautious!A48</f>
        <v>44317</v>
      </c>
      <c r="B48" s="3">
        <f>'Equity Funds '!B48</f>
        <v>1250.3</v>
      </c>
      <c r="C48" s="3">
        <f>'Equity Funds '!C48</f>
        <v>451.37290000000002</v>
      </c>
      <c r="D48" s="3">
        <f>'Equity Funds '!D48</f>
        <v>209.4</v>
      </c>
      <c r="E48" s="3">
        <f>'Equity Funds '!E48</f>
        <v>194.5</v>
      </c>
      <c r="F48" s="3">
        <f>'Equity Funds '!F48</f>
        <v>168.8</v>
      </c>
      <c r="G48" s="3">
        <f>'Equity Funds '!G48</f>
        <v>160.30000000000001</v>
      </c>
      <c r="H48" s="8"/>
      <c r="I48" s="2">
        <f t="shared" si="3"/>
        <v>45047</v>
      </c>
      <c r="J48" s="4">
        <f t="shared" si="5"/>
        <v>-9.91761977125479E-3</v>
      </c>
      <c r="K48" s="4">
        <f t="shared" si="5"/>
        <v>0.24491257671871747</v>
      </c>
      <c r="L48" s="4">
        <f t="shared" si="5"/>
        <v>0.10649474689589294</v>
      </c>
      <c r="M48" s="4">
        <f t="shared" si="5"/>
        <v>4.8329048843187693E-2</v>
      </c>
      <c r="N48" s="4">
        <f t="shared" si="5"/>
        <v>0.15758293838862555</v>
      </c>
      <c r="O48" s="4">
        <f t="shared" si="5"/>
        <v>2.7448533998752196E-2</v>
      </c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2">
        <f>Cautious!A49</f>
        <v>44348</v>
      </c>
      <c r="B49" s="3">
        <f>'Equity Funds '!B49</f>
        <v>1246.5999999999999</v>
      </c>
      <c r="C49" s="3">
        <f>'Equity Funds '!C49</f>
        <v>455.6284</v>
      </c>
      <c r="D49" s="3">
        <f>'Equity Funds '!D49</f>
        <v>210.7</v>
      </c>
      <c r="E49" s="3">
        <f>'Equity Funds '!E49</f>
        <v>195.8</v>
      </c>
      <c r="F49" s="3">
        <f>'Equity Funds '!F49</f>
        <v>168.8</v>
      </c>
      <c r="G49" s="3">
        <f>'Equity Funds '!G49</f>
        <v>160.30000000000001</v>
      </c>
      <c r="H49" s="8"/>
      <c r="I49" s="2">
        <f t="shared" si="3"/>
        <v>45078</v>
      </c>
      <c r="J49" s="4">
        <f t="shared" si="5"/>
        <v>2.1578694047810119E-2</v>
      </c>
      <c r="K49" s="4">
        <f t="shared" si="5"/>
        <v>0.24810525419398785</v>
      </c>
      <c r="L49" s="4">
        <f t="shared" si="5"/>
        <v>0.1181775035595634</v>
      </c>
      <c r="M49" s="4">
        <f t="shared" si="5"/>
        <v>6.6394279877425938E-2</v>
      </c>
      <c r="N49" s="4">
        <f t="shared" si="5"/>
        <v>0.16054502369668242</v>
      </c>
      <c r="O49" s="4">
        <f t="shared" si="5"/>
        <v>4.7411104179663092E-2</v>
      </c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5">
      <c r="A50" s="2">
        <f>Cautious!A50</f>
        <v>44378</v>
      </c>
      <c r="B50" s="3">
        <f>'Equity Funds '!B50</f>
        <v>1301.5999999999999</v>
      </c>
      <c r="C50" s="3">
        <f>'Equity Funds '!C50</f>
        <v>469.40910000000002</v>
      </c>
      <c r="D50" s="3">
        <f>'Equity Funds '!D50</f>
        <v>215.2</v>
      </c>
      <c r="E50" s="3">
        <f>'Equity Funds '!E50</f>
        <v>201.4</v>
      </c>
      <c r="F50" s="3">
        <f>'Equity Funds '!F50</f>
        <v>178.2</v>
      </c>
      <c r="G50" s="3">
        <f>'Equity Funds '!G50</f>
        <v>166.7</v>
      </c>
      <c r="H50" s="8"/>
      <c r="I50" s="2">
        <f t="shared" si="3"/>
        <v>45108</v>
      </c>
      <c r="J50" s="4">
        <f t="shared" si="5"/>
        <v>2.1281499692685963E-2</v>
      </c>
      <c r="K50" s="4">
        <f t="shared" si="5"/>
        <v>0.24467356938755561</v>
      </c>
      <c r="L50" s="4">
        <f t="shared" si="5"/>
        <v>0.12221189591078073</v>
      </c>
      <c r="M50" s="4">
        <f t="shared" si="5"/>
        <v>7.1996027805362461E-2</v>
      </c>
      <c r="N50" s="4">
        <f t="shared" si="5"/>
        <v>0.13468013468013468</v>
      </c>
      <c r="O50" s="4">
        <f t="shared" si="5"/>
        <v>3.8992201559688064E-2</v>
      </c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5">
      <c r="A51" s="2">
        <f>Cautious!A51</f>
        <v>44409</v>
      </c>
      <c r="B51" s="3">
        <f>'Equity Funds '!B51</f>
        <v>1325.8</v>
      </c>
      <c r="C51" s="3">
        <f>'Equity Funds '!C51</f>
        <v>482.12279999999998</v>
      </c>
      <c r="D51" s="3">
        <f>'Equity Funds '!D51</f>
        <v>218.3</v>
      </c>
      <c r="E51" s="3">
        <f>'Equity Funds '!E51</f>
        <v>202.8</v>
      </c>
      <c r="F51" s="3">
        <f>'Equity Funds '!F51</f>
        <v>186.6</v>
      </c>
      <c r="G51" s="3">
        <f>'Equity Funds '!G51</f>
        <v>168.3</v>
      </c>
      <c r="H51" s="8"/>
      <c r="I51" s="2">
        <f t="shared" si="3"/>
        <v>45139</v>
      </c>
      <c r="J51" s="4">
        <f t="shared" ref="J51:O64" si="6">(B75-B51)/B51</f>
        <v>2.353296123095493E-2</v>
      </c>
      <c r="K51" s="4">
        <f t="shared" si="6"/>
        <v>0.2209215162610024</v>
      </c>
      <c r="L51" s="4">
        <f t="shared" si="6"/>
        <v>0.11726981218506639</v>
      </c>
      <c r="M51" s="4">
        <f t="shared" si="6"/>
        <v>8.678500986193291E-2</v>
      </c>
      <c r="N51" s="4">
        <f t="shared" si="6"/>
        <v>8.7352625937835007E-2</v>
      </c>
      <c r="O51" s="4">
        <f t="shared" si="6"/>
        <v>5.6446821152703504E-2</v>
      </c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5">
      <c r="A52" s="2">
        <f>Cautious!A52</f>
        <v>44440</v>
      </c>
      <c r="B52" s="3">
        <f>'Equity Funds '!B52</f>
        <v>1372</v>
      </c>
      <c r="C52" s="3">
        <f>'Equity Funds '!C52</f>
        <v>494.38670000000002</v>
      </c>
      <c r="D52" s="3">
        <f>'Equity Funds '!D52</f>
        <v>224.1</v>
      </c>
      <c r="E52" s="3">
        <f>'Equity Funds '!E52</f>
        <v>208.2</v>
      </c>
      <c r="F52" s="3">
        <f>'Equity Funds '!F52</f>
        <v>191.9</v>
      </c>
      <c r="G52" s="3">
        <f>'Equity Funds '!G52</f>
        <v>173.3</v>
      </c>
      <c r="H52" s="8"/>
      <c r="I52" s="2">
        <f t="shared" si="3"/>
        <v>45170</v>
      </c>
      <c r="J52" s="4">
        <f t="shared" si="6"/>
        <v>-1.4285714285714219E-2</v>
      </c>
      <c r="K52" s="4">
        <f t="shared" si="6"/>
        <v>0.17693315778923657</v>
      </c>
      <c r="L52" s="4">
        <f t="shared" si="6"/>
        <v>7.0504239178938027E-2</v>
      </c>
      <c r="M52" s="4">
        <f t="shared" si="6"/>
        <v>4.8991354466858872E-2</v>
      </c>
      <c r="N52" s="4">
        <f t="shared" si="6"/>
        <v>4.4815007816571099E-2</v>
      </c>
      <c r="O52" s="4">
        <f t="shared" si="6"/>
        <v>1.1540680900173109E-2</v>
      </c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5">
      <c r="A53" s="2">
        <f>Cautious!A53</f>
        <v>44470</v>
      </c>
      <c r="B53" s="3">
        <f>'Equity Funds '!B53</f>
        <v>1326.9</v>
      </c>
      <c r="C53" s="3">
        <f>'Equity Funds '!C53</f>
        <v>479.18540000000002</v>
      </c>
      <c r="D53" s="3">
        <f>'Equity Funds '!D53</f>
        <v>218.7</v>
      </c>
      <c r="E53" s="3">
        <f>'Equity Funds '!E53</f>
        <v>203.5</v>
      </c>
      <c r="F53" s="3">
        <f>'Equity Funds '!F53</f>
        <v>183.8</v>
      </c>
      <c r="G53" s="3">
        <f>'Equity Funds '!G53</f>
        <v>169.2</v>
      </c>
      <c r="H53" s="8"/>
      <c r="I53" s="2">
        <f t="shared" si="3"/>
        <v>45200</v>
      </c>
      <c r="J53" s="4">
        <f t="shared" si="6"/>
        <v>-4.9739995478183252E-3</v>
      </c>
      <c r="K53" s="4">
        <f t="shared" si="6"/>
        <v>0.20224426704152498</v>
      </c>
      <c r="L53" s="4">
        <f t="shared" si="6"/>
        <v>7.5445816186556935E-2</v>
      </c>
      <c r="M53" s="4">
        <f t="shared" si="6"/>
        <v>6.0933660933660962E-2</v>
      </c>
      <c r="N53" s="4">
        <f t="shared" si="6"/>
        <v>6.4200217627856271E-2</v>
      </c>
      <c r="O53" s="4">
        <f t="shared" si="6"/>
        <v>1.5366430260047416E-2</v>
      </c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5">
      <c r="A54" s="2">
        <f>Cautious!A54</f>
        <v>44501</v>
      </c>
      <c r="B54" s="3">
        <f>'Equity Funds '!B54</f>
        <v>1405.2</v>
      </c>
      <c r="C54" s="3">
        <f>'Equity Funds '!C54</f>
        <v>503.72059999999999</v>
      </c>
      <c r="D54" s="3">
        <f>'Equity Funds '!D54</f>
        <v>230.7</v>
      </c>
      <c r="E54" s="3">
        <f>'Equity Funds '!E54</f>
        <v>211.1</v>
      </c>
      <c r="F54" s="3">
        <f>'Equity Funds '!F54</f>
        <v>196.4</v>
      </c>
      <c r="G54" s="3">
        <f>'Equity Funds '!G54</f>
        <v>178.4</v>
      </c>
      <c r="H54" s="8"/>
      <c r="I54" s="2">
        <f t="shared" si="3"/>
        <v>45231</v>
      </c>
      <c r="J54" s="4">
        <f t="shared" si="6"/>
        <v>-8.212354113293488E-2</v>
      </c>
      <c r="K54" s="4">
        <f t="shared" si="6"/>
        <v>0.13175438923879623</v>
      </c>
      <c r="L54" s="4">
        <f t="shared" si="6"/>
        <v>-1.387082791504113E-2</v>
      </c>
      <c r="M54" s="4">
        <f t="shared" si="6"/>
        <v>-1.0895310279488315E-2</v>
      </c>
      <c r="N54" s="4">
        <f t="shared" si="6"/>
        <v>-1.5784114052953126E-2</v>
      </c>
      <c r="O54" s="4">
        <f t="shared" si="6"/>
        <v>-6.8946188340807235E-2</v>
      </c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5">
      <c r="A55" s="2">
        <f>Cautious!A55</f>
        <v>44531</v>
      </c>
      <c r="B55" s="3">
        <f>'Equity Funds '!B55</f>
        <v>1397.4</v>
      </c>
      <c r="C55" s="3">
        <f>'Equity Funds '!C55</f>
        <v>507.0403</v>
      </c>
      <c r="D55" s="3">
        <f>'Equity Funds '!D55</f>
        <v>230.3</v>
      </c>
      <c r="E55" s="3">
        <f>'Equity Funds '!E55</f>
        <v>212</v>
      </c>
      <c r="F55" s="3">
        <f>'Equity Funds '!F55</f>
        <v>203.3</v>
      </c>
      <c r="G55" s="3">
        <f>'Equity Funds '!G55</f>
        <v>178.4</v>
      </c>
      <c r="H55" s="8"/>
      <c r="I55" s="2">
        <f t="shared" si="3"/>
        <v>45261</v>
      </c>
      <c r="J55" s="4">
        <f t="shared" si="6"/>
        <v>-1.5600400744239431E-2</v>
      </c>
      <c r="K55" s="4">
        <f t="shared" si="6"/>
        <v>0.18627079543775921</v>
      </c>
      <c r="L55" s="4">
        <f t="shared" si="6"/>
        <v>3.8645245332175324E-2</v>
      </c>
      <c r="M55" s="4">
        <f t="shared" si="6"/>
        <v>3.8679245283018818E-2</v>
      </c>
      <c r="N55" s="4">
        <f t="shared" si="6"/>
        <v>1.5248401377274933E-2</v>
      </c>
      <c r="O55" s="4">
        <f t="shared" si="6"/>
        <v>-1.4573991031390102E-2</v>
      </c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5">
      <c r="A56" s="2">
        <f>Cautious!A56</f>
        <v>44562</v>
      </c>
      <c r="B56" s="3">
        <f>'Equity Funds '!B56</f>
        <v>1440.2</v>
      </c>
      <c r="C56" s="3">
        <f>'Equity Funds '!C56</f>
        <v>533.60670000000005</v>
      </c>
      <c r="D56" s="3">
        <f>'Equity Funds '!D56</f>
        <v>241.2</v>
      </c>
      <c r="E56" s="3">
        <f>'Equity Funds '!E56</f>
        <v>219.3</v>
      </c>
      <c r="F56" s="3">
        <f>'Equity Funds '!F56</f>
        <v>214.9</v>
      </c>
      <c r="G56" s="3">
        <f>'Equity Funds '!G56</f>
        <v>183.9</v>
      </c>
      <c r="H56" s="8"/>
      <c r="I56" s="2">
        <f t="shared" si="3"/>
        <v>45292</v>
      </c>
      <c r="J56" s="4">
        <f t="shared" si="6"/>
        <v>-1.3470351340091717E-2</v>
      </c>
      <c r="K56" s="4">
        <f t="shared" si="6"/>
        <v>0.15657449578500404</v>
      </c>
      <c r="L56" s="4">
        <f t="shared" si="6"/>
        <v>2.1558872305141034E-2</v>
      </c>
      <c r="M56" s="4">
        <f t="shared" si="6"/>
        <v>3.7391700866393013E-2</v>
      </c>
      <c r="N56" s="4">
        <f t="shared" si="6"/>
        <v>-2.7919962773382706E-3</v>
      </c>
      <c r="O56" s="4">
        <f t="shared" si="6"/>
        <v>-4.893964110929884E-3</v>
      </c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5">
      <c r="A57" s="2">
        <f>Cautious!A57</f>
        <v>44593</v>
      </c>
      <c r="B57" s="3">
        <f>'Equity Funds '!B57</f>
        <v>1351.8</v>
      </c>
      <c r="C57" s="3">
        <f>'Equity Funds '!C57</f>
        <v>514.49429999999995</v>
      </c>
      <c r="D57" s="3">
        <f>'Equity Funds '!D57</f>
        <v>235.3</v>
      </c>
      <c r="E57" s="3">
        <f>'Equity Funds '!E57</f>
        <v>211.3</v>
      </c>
      <c r="F57" s="3">
        <f>'Equity Funds '!F57</f>
        <v>198.4</v>
      </c>
      <c r="G57" s="3">
        <f>'Equity Funds '!G57</f>
        <v>175.7</v>
      </c>
      <c r="H57" s="8"/>
      <c r="I57" s="2">
        <f t="shared" si="3"/>
        <v>45323</v>
      </c>
      <c r="J57" s="4">
        <f t="shared" si="6"/>
        <v>8.4627903536026103E-2</v>
      </c>
      <c r="K57" s="4">
        <f t="shared" si="6"/>
        <v>0.24302484983798656</v>
      </c>
      <c r="L57" s="4">
        <f t="shared" si="6"/>
        <v>6.2898427539311436E-2</v>
      </c>
      <c r="M57" s="4">
        <f t="shared" si="6"/>
        <v>0.11263606247042111</v>
      </c>
      <c r="N57" s="4">
        <f t="shared" si="6"/>
        <v>0.11340725806451613</v>
      </c>
      <c r="O57" s="4">
        <f t="shared" si="6"/>
        <v>6.0899260102447457E-2</v>
      </c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s="2">
        <f>Cautious!A58</f>
        <v>44621</v>
      </c>
      <c r="B58" s="3">
        <f>'Equity Funds '!B58</f>
        <v>1290.8</v>
      </c>
      <c r="C58" s="3">
        <f>'Equity Funds '!C58</f>
        <v>503.83179999999999</v>
      </c>
      <c r="D58" s="3">
        <f>'Equity Funds '!D58</f>
        <v>229.3</v>
      </c>
      <c r="E58" s="3">
        <f>'Equity Funds '!E58</f>
        <v>205.3</v>
      </c>
      <c r="F58" s="3">
        <f>'Equity Funds '!F58</f>
        <v>189.9</v>
      </c>
      <c r="G58" s="3">
        <f>'Equity Funds '!G58</f>
        <v>171.5</v>
      </c>
      <c r="H58" s="8"/>
      <c r="I58" s="2">
        <f t="shared" si="3"/>
        <v>45352</v>
      </c>
      <c r="J58" s="4">
        <f t="shared" si="6"/>
        <v>0.20398202665013943</v>
      </c>
      <c r="K58" s="4">
        <f t="shared" si="6"/>
        <v>0.32041407469715105</v>
      </c>
      <c r="L58" s="4">
        <f t="shared" si="6"/>
        <v>0.11687745311818583</v>
      </c>
      <c r="M58" s="4">
        <f t="shared" si="6"/>
        <v>0.19094008767657081</v>
      </c>
      <c r="N58" s="4">
        <f t="shared" si="6"/>
        <v>0.21274354923644026</v>
      </c>
      <c r="O58" s="4">
        <f t="shared" si="6"/>
        <v>0.13411078717201166</v>
      </c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5">
      <c r="A59" s="2">
        <f>Cautious!A59</f>
        <v>44652</v>
      </c>
      <c r="B59" s="3">
        <f>'Equity Funds '!B59</f>
        <v>1319.6</v>
      </c>
      <c r="C59" s="3">
        <f>'Equity Funds '!C59</f>
        <v>518.22410000000002</v>
      </c>
      <c r="D59" s="3">
        <f>'Equity Funds '!D59</f>
        <v>234.1</v>
      </c>
      <c r="E59" s="3">
        <f>'Equity Funds '!E59</f>
        <v>211.1</v>
      </c>
      <c r="F59" s="3">
        <f>'Equity Funds '!F59</f>
        <v>197.4</v>
      </c>
      <c r="G59" s="3">
        <f>'Equity Funds '!G59</f>
        <v>176.7</v>
      </c>
      <c r="H59" s="8"/>
      <c r="I59" s="2">
        <f t="shared" si="3"/>
        <v>45383</v>
      </c>
      <c r="J59" s="4">
        <f t="shared" si="6"/>
        <v>0.21885419824189165</v>
      </c>
      <c r="K59" s="4">
        <f t="shared" si="6"/>
        <v>0.30890593471048522</v>
      </c>
      <c r="L59" s="4">
        <f t="shared" si="6"/>
        <v>0.13199487398547632</v>
      </c>
      <c r="M59" s="4">
        <f t="shared" si="6"/>
        <v>0.19801042160113697</v>
      </c>
      <c r="N59" s="4">
        <f t="shared" si="6"/>
        <v>0.18490374873353596</v>
      </c>
      <c r="O59" s="4">
        <f t="shared" si="6"/>
        <v>0.13921901528013597</v>
      </c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2">
        <f>Cautious!A60</f>
        <v>44682</v>
      </c>
      <c r="B60" s="3">
        <f>'Equity Funds '!B60</f>
        <v>1249.9000000000001</v>
      </c>
      <c r="C60" s="3">
        <f>'Equity Funds '!C60</f>
        <v>518.52589999999998</v>
      </c>
      <c r="D60" s="3">
        <f>'Equity Funds '!D60</f>
        <v>231.1</v>
      </c>
      <c r="E60" s="3">
        <f>'Equity Funds '!E60</f>
        <v>207.7</v>
      </c>
      <c r="F60" s="3">
        <f>'Equity Funds '!F60</f>
        <v>195.4</v>
      </c>
      <c r="G60" s="3">
        <f>'Equity Funds '!G60</f>
        <v>171.6</v>
      </c>
      <c r="H60" s="8"/>
      <c r="I60" s="2">
        <f t="shared" si="3"/>
        <v>45413</v>
      </c>
      <c r="J60" s="4">
        <f t="shared" si="6"/>
        <v>0.25658052644211521</v>
      </c>
      <c r="K60" s="4">
        <f t="shared" si="6"/>
        <v>0.29250342171914662</v>
      </c>
      <c r="L60" s="4">
        <f t="shared" si="6"/>
        <v>0.11466897446992656</v>
      </c>
      <c r="M60" s="4">
        <f t="shared" si="6"/>
        <v>0.19162253249879641</v>
      </c>
      <c r="N60" s="4">
        <f t="shared" si="6"/>
        <v>0.16223132036847487</v>
      </c>
      <c r="O60" s="4">
        <f t="shared" si="6"/>
        <v>0.15559440559440571</v>
      </c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5">
      <c r="A61" s="2">
        <f>Cautious!A61</f>
        <v>44713</v>
      </c>
      <c r="B61" s="3">
        <f>'Equity Funds '!B61</f>
        <v>1233.3</v>
      </c>
      <c r="C61" s="3">
        <f>'Equity Funds '!C61</f>
        <v>513.69839999999999</v>
      </c>
      <c r="D61" s="3">
        <f>'Equity Funds '!D61</f>
        <v>229.9</v>
      </c>
      <c r="E61" s="3">
        <f>'Equity Funds '!E61</f>
        <v>206.2</v>
      </c>
      <c r="F61" s="3">
        <f>'Equity Funds '!F61</f>
        <v>187.4</v>
      </c>
      <c r="G61" s="3">
        <f>'Equity Funds '!G61</f>
        <v>168.5</v>
      </c>
      <c r="H61" s="8"/>
      <c r="I61" s="2">
        <f t="shared" si="3"/>
        <v>45444</v>
      </c>
      <c r="J61" s="4">
        <f t="shared" si="6"/>
        <v>0.31184626611530053</v>
      </c>
      <c r="K61" s="4">
        <f t="shared" si="6"/>
        <v>0.33823114886088795</v>
      </c>
      <c r="L61" s="4">
        <f t="shared" si="6"/>
        <v>0.14006089604175737</v>
      </c>
      <c r="M61" s="4">
        <f t="shared" si="6"/>
        <v>0.22841901066925327</v>
      </c>
      <c r="N61" s="4">
        <f t="shared" si="6"/>
        <v>0.24332977588046956</v>
      </c>
      <c r="O61" s="4">
        <f t="shared" si="6"/>
        <v>0.19169139465875379</v>
      </c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5">
      <c r="A62" s="2">
        <f>Cautious!A62</f>
        <v>44743</v>
      </c>
      <c r="B62" s="3">
        <f>'Equity Funds '!B62</f>
        <v>1150</v>
      </c>
      <c r="C62" s="3">
        <f>'Equity Funds '!C62</f>
        <v>488.90660000000003</v>
      </c>
      <c r="D62" s="3">
        <f>'Equity Funds '!D62</f>
        <v>217</v>
      </c>
      <c r="E62" s="3">
        <f>'Equity Funds '!E62</f>
        <v>193.5</v>
      </c>
      <c r="F62" s="3">
        <f>'Equity Funds '!F62</f>
        <v>179.4</v>
      </c>
      <c r="G62" s="3">
        <f>'Equity Funds '!G62</f>
        <v>157.9</v>
      </c>
      <c r="H62" s="8"/>
      <c r="I62" s="2">
        <f t="shared" si="3"/>
        <v>45474</v>
      </c>
      <c r="J62" s="4">
        <f t="shared" si="6"/>
        <v>0.46017391304347832</v>
      </c>
      <c r="K62" s="4">
        <f t="shared" si="6"/>
        <v>0.43264889449232224</v>
      </c>
      <c r="L62" s="4">
        <f t="shared" si="6"/>
        <v>0.22811059907834103</v>
      </c>
      <c r="M62" s="4">
        <f t="shared" si="6"/>
        <v>0.35038759689922488</v>
      </c>
      <c r="N62" s="4">
        <f t="shared" si="6"/>
        <v>0.31884057971014484</v>
      </c>
      <c r="O62" s="4">
        <f t="shared" si="6"/>
        <v>0.31032298923369223</v>
      </c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5">
      <c r="A63" s="2">
        <f>Cautious!A63</f>
        <v>44774</v>
      </c>
      <c r="B63" s="3">
        <f>'Equity Funds '!B63</f>
        <v>1266.5</v>
      </c>
      <c r="C63" s="3">
        <f>'Equity Funds '!C63</f>
        <v>531.61180000000002</v>
      </c>
      <c r="D63" s="3">
        <f>'Equity Funds '!D63</f>
        <v>235.3</v>
      </c>
      <c r="E63" s="3">
        <f>'Equity Funds '!E63</f>
        <v>208.5</v>
      </c>
      <c r="F63" s="3">
        <f>'Equity Funds '!F63</f>
        <v>200.4</v>
      </c>
      <c r="G63" s="3">
        <f>'Equity Funds '!G63</f>
        <v>173.1</v>
      </c>
      <c r="H63" s="8"/>
      <c r="I63" s="2">
        <f t="shared" si="3"/>
        <v>45505</v>
      </c>
      <c r="J63" s="4">
        <f t="shared" si="6"/>
        <v>0.32333201737070666</v>
      </c>
      <c r="K63" s="4">
        <f t="shared" si="6"/>
        <v>0.33619212365113038</v>
      </c>
      <c r="L63" s="4">
        <f t="shared" si="6"/>
        <v>0.15894602634934116</v>
      </c>
      <c r="M63" s="4">
        <f t="shared" si="6"/>
        <v>0.24652278177458023</v>
      </c>
      <c r="N63" s="4">
        <f t="shared" si="6"/>
        <v>0.18213572854291415</v>
      </c>
      <c r="O63" s="4">
        <f t="shared" si="6"/>
        <v>0.2114384748700173</v>
      </c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5">
      <c r="A64" s="2">
        <f>Cautious!A64</f>
        <v>44805</v>
      </c>
      <c r="B64" s="3">
        <f>'Equity Funds '!B64</f>
        <v>1216.3</v>
      </c>
      <c r="C64" s="3">
        <f>'Equity Funds '!C64</f>
        <v>512.11379999999997</v>
      </c>
      <c r="D64" s="3">
        <f>'Equity Funds '!D64</f>
        <v>226.2</v>
      </c>
      <c r="E64" s="3">
        <f>'Equity Funds '!E64</f>
        <v>204.1</v>
      </c>
      <c r="F64" s="3">
        <f>'Equity Funds '!F64</f>
        <v>194.3</v>
      </c>
      <c r="G64" s="3">
        <f>'Equity Funds '!G64</f>
        <v>169</v>
      </c>
      <c r="H64" s="8"/>
      <c r="I64" s="2">
        <f t="shared" si="3"/>
        <v>45536</v>
      </c>
      <c r="J64" s="4">
        <f t="shared" si="6"/>
        <v>0.3900353531201185</v>
      </c>
      <c r="K64" s="4">
        <f t="shared" si="6"/>
        <v>0.41289514166577823</v>
      </c>
      <c r="L64" s="4">
        <f t="shared" si="6"/>
        <v>0.21308576480990271</v>
      </c>
      <c r="M64" s="4">
        <f t="shared" si="6"/>
        <v>0.2724154826065654</v>
      </c>
      <c r="N64" s="4">
        <f t="shared" si="6"/>
        <v>0.2295419454451878</v>
      </c>
      <c r="O64" s="4">
        <f t="shared" si="6"/>
        <v>0.23905325443786984</v>
      </c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5">
      <c r="A65" s="2">
        <f>Cautious!A65</f>
        <v>44835</v>
      </c>
      <c r="B65" s="3">
        <f>'Equity Funds '!B65</f>
        <v>1125.5</v>
      </c>
      <c r="C65" s="3">
        <f>'Equity Funds '!C65</f>
        <v>486.55149999999998</v>
      </c>
      <c r="D65" s="3">
        <f>'Equity Funds '!D65</f>
        <v>210.1</v>
      </c>
      <c r="E65" s="3">
        <f>'Equity Funds '!E65</f>
        <v>190.2</v>
      </c>
      <c r="F65" s="3">
        <f>'Equity Funds '!F65</f>
        <v>184.2</v>
      </c>
      <c r="G65" s="3">
        <f>'Equity Funds '!G65</f>
        <v>156.5</v>
      </c>
      <c r="H65" s="8"/>
      <c r="I65" s="2">
        <f>A89</f>
        <v>45566</v>
      </c>
      <c r="J65" s="4">
        <f t="shared" ref="J65:J77" si="7">(B89-B65)/B65</f>
        <v>0.51221679253665042</v>
      </c>
      <c r="K65" s="4">
        <f t="shared" ref="K65:K77" si="8">(C89-C65)/C65</f>
        <v>0.4967716675418738</v>
      </c>
      <c r="L65" s="4">
        <f t="shared" ref="L65:L77" si="9">(D89-D65)/D65</f>
        <v>0.32365540218943373</v>
      </c>
      <c r="M65" s="4">
        <f t="shared" ref="M65:M77" si="10">(E89-E65)/E65</f>
        <v>0.3796004206098843</v>
      </c>
      <c r="N65" s="4">
        <f t="shared" ref="N65:N77" si="11">(F89-F65)/F65</f>
        <v>0.30130293159609123</v>
      </c>
      <c r="O65" s="4">
        <f t="shared" ref="O65:O77" si="12">(G89-G65)/G65</f>
        <v>0.35654952076677321</v>
      </c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25">
      <c r="A66" s="2">
        <f>Cautious!A66</f>
        <v>44866</v>
      </c>
      <c r="B66" s="3">
        <f>'Equity Funds '!B66</f>
        <v>1192.2</v>
      </c>
      <c r="C66" s="3">
        <f>'Equity Funds '!C66</f>
        <v>519.73260000000005</v>
      </c>
      <c r="D66" s="3">
        <f>'Equity Funds '!D66</f>
        <v>226.1</v>
      </c>
      <c r="E66" s="3">
        <f>'Equity Funds '!E66</f>
        <v>198.9</v>
      </c>
      <c r="F66" s="3">
        <f>'Equity Funds '!F66</f>
        <v>193.6</v>
      </c>
      <c r="G66" s="3">
        <f>'Equity Funds '!G66</f>
        <v>163.19999999999999</v>
      </c>
      <c r="H66" s="8"/>
      <c r="I66" s="2">
        <f>A90</f>
        <v>45597</v>
      </c>
      <c r="J66" s="4">
        <f t="shared" si="7"/>
        <v>0.4302969300452944</v>
      </c>
      <c r="K66" s="4">
        <f t="shared" si="8"/>
        <v>0.39422002776042886</v>
      </c>
      <c r="L66" s="4">
        <f t="shared" si="9"/>
        <v>0.22733303847854935</v>
      </c>
      <c r="M66" s="4">
        <f t="shared" si="10"/>
        <v>0.32830568124685761</v>
      </c>
      <c r="N66" s="4">
        <f t="shared" si="11"/>
        <v>0.22055785123966951</v>
      </c>
      <c r="O66" s="4">
        <f t="shared" si="12"/>
        <v>0.3033088235294118</v>
      </c>
      <c r="P66" s="5"/>
      <c r="Q66" s="5"/>
      <c r="R66" s="5"/>
      <c r="S66" s="5"/>
      <c r="T66" s="5"/>
      <c r="U66" s="5"/>
      <c r="V66" s="5"/>
      <c r="W66" s="5"/>
      <c r="X66" s="5"/>
    </row>
    <row r="67" spans="1:24" x14ac:dyDescent="0.25">
      <c r="A67" s="2">
        <f>Cautious!A67</f>
        <v>44896</v>
      </c>
      <c r="B67" s="3">
        <f>'Equity Funds '!B67</f>
        <v>1236.5999999999999</v>
      </c>
      <c r="C67" s="3">
        <f>'Equity Funds '!C67</f>
        <v>542.82680000000005</v>
      </c>
      <c r="D67" s="3">
        <f>'Equity Funds '!D67</f>
        <v>234.1</v>
      </c>
      <c r="E67" s="3">
        <f>'Equity Funds '!E67</f>
        <v>207.6</v>
      </c>
      <c r="F67" s="3">
        <f>'Equity Funds '!F67</f>
        <v>199.7</v>
      </c>
      <c r="G67" s="3">
        <f>'Equity Funds '!G67</f>
        <v>169.8</v>
      </c>
      <c r="H67" s="8"/>
      <c r="I67" s="2">
        <f t="shared" ref="I67:I80" si="13">A91</f>
        <v>45627</v>
      </c>
      <c r="J67" s="4">
        <f t="shared" si="7"/>
        <v>0.48463529031214642</v>
      </c>
      <c r="K67" s="4">
        <f t="shared" si="8"/>
        <v>0.37741227957057366</v>
      </c>
      <c r="L67" s="4">
        <f t="shared" si="9"/>
        <v>0.2592909013242205</v>
      </c>
      <c r="M67" s="4">
        <f t="shared" si="10"/>
        <v>0.34826589595375718</v>
      </c>
      <c r="N67" s="4">
        <f t="shared" si="11"/>
        <v>0.26639959939909874</v>
      </c>
      <c r="O67" s="4">
        <f t="shared" si="12"/>
        <v>0.32626619552414587</v>
      </c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25">
      <c r="A68" s="2">
        <f>Cautious!A68</f>
        <v>44927</v>
      </c>
      <c r="B68" s="3">
        <f>'Equity Funds '!B68</f>
        <v>1156.8</v>
      </c>
      <c r="C68" s="3">
        <f>'Equity Funds '!C68</f>
        <v>513.34939999999995</v>
      </c>
      <c r="D68" s="3">
        <f>'Equity Funds '!D68</f>
        <v>220.8</v>
      </c>
      <c r="E68" s="3">
        <f>'Equity Funds '!E68</f>
        <v>195.7</v>
      </c>
      <c r="F68" s="3">
        <f>'Equity Funds '!F68</f>
        <v>184.3</v>
      </c>
      <c r="G68" s="3">
        <f>'Equity Funds '!G68</f>
        <v>157.9</v>
      </c>
      <c r="H68" s="8"/>
      <c r="I68" s="2">
        <f t="shared" si="13"/>
        <v>45658</v>
      </c>
      <c r="J68" s="4">
        <f t="shared" si="7"/>
        <v>0.57036652835408019</v>
      </c>
      <c r="K68" s="4">
        <f t="shared" si="8"/>
        <v>0.4406830903084723</v>
      </c>
      <c r="L68" s="4">
        <f t="shared" si="9"/>
        <v>0.30615942028985488</v>
      </c>
      <c r="M68" s="4">
        <f t="shared" si="10"/>
        <v>0.42105263157894757</v>
      </c>
      <c r="N68" s="4">
        <f t="shared" si="11"/>
        <v>0.35377102550189898</v>
      </c>
      <c r="O68" s="4">
        <f t="shared" si="12"/>
        <v>0.41545281823939195</v>
      </c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25">
      <c r="A69" s="2">
        <f>Cautious!A69</f>
        <v>44958</v>
      </c>
      <c r="B69" s="3">
        <f>'Equity Funds '!B69</f>
        <v>1219.2</v>
      </c>
      <c r="C69" s="3">
        <f>'Equity Funds '!C69</f>
        <v>526.06870000000004</v>
      </c>
      <c r="D69" s="3">
        <f>'Equity Funds '!D69</f>
        <v>230.9</v>
      </c>
      <c r="E69" s="3">
        <f>'Equity Funds '!E69</f>
        <v>205.1</v>
      </c>
      <c r="F69" s="3">
        <f>'Equity Funds '!F69</f>
        <v>191.3</v>
      </c>
      <c r="G69" s="3">
        <f>'Equity Funds '!G69</f>
        <v>166.2</v>
      </c>
      <c r="H69" s="8"/>
      <c r="I69" s="2">
        <f t="shared" si="13"/>
        <v>45689</v>
      </c>
      <c r="J69" s="4">
        <f t="shared" si="7"/>
        <v>0.53945209973753283</v>
      </c>
      <c r="K69" s="4">
        <f t="shared" si="8"/>
        <v>0.46584200884789373</v>
      </c>
      <c r="L69" s="4">
        <f t="shared" si="9"/>
        <v>0.30446080554352528</v>
      </c>
      <c r="M69" s="4">
        <f t="shared" si="10"/>
        <v>0.39931740614334477</v>
      </c>
      <c r="N69" s="4">
        <f t="shared" si="11"/>
        <v>0.35232618923157333</v>
      </c>
      <c r="O69" s="4">
        <f t="shared" si="12"/>
        <v>0.38387484957882079</v>
      </c>
      <c r="P69" s="5"/>
      <c r="Q69" s="5"/>
      <c r="R69" s="5"/>
      <c r="S69" s="5"/>
      <c r="T69" s="5"/>
      <c r="U69" s="5"/>
      <c r="V69" s="5"/>
      <c r="W69" s="5"/>
      <c r="X69" s="5"/>
    </row>
    <row r="70" spans="1:24" x14ac:dyDescent="0.25">
      <c r="A70" s="2">
        <f>Cautious!A70</f>
        <v>44986</v>
      </c>
      <c r="B70" s="3">
        <f>'Equity Funds '!B70</f>
        <v>1212.5</v>
      </c>
      <c r="C70" s="3">
        <f>'Equity Funds '!C70</f>
        <v>536.85360000000003</v>
      </c>
      <c r="D70" s="3">
        <f>'Equity Funds '!D70</f>
        <v>227.2</v>
      </c>
      <c r="E70" s="3">
        <f>'Equity Funds '!E70</f>
        <v>205.6</v>
      </c>
      <c r="F70" s="3">
        <f>'Equity Funds '!F70</f>
        <v>190.6</v>
      </c>
      <c r="G70" s="3">
        <f>'Equity Funds '!G70</f>
        <v>165.6</v>
      </c>
      <c r="H70" s="8"/>
      <c r="I70" s="2">
        <f t="shared" si="13"/>
        <v>45717</v>
      </c>
      <c r="J70" s="4">
        <f t="shared" si="7"/>
        <v>0.51571134020618548</v>
      </c>
      <c r="K70" s="4">
        <f t="shared" si="8"/>
        <v>0.43113131773727503</v>
      </c>
      <c r="L70" s="4">
        <f t="shared" si="9"/>
        <v>0.32086267605633817</v>
      </c>
      <c r="M70" s="4">
        <f t="shared" si="10"/>
        <v>0.38035019455252927</v>
      </c>
      <c r="N70" s="4">
        <f t="shared" si="11"/>
        <v>0.34417628541448059</v>
      </c>
      <c r="O70" s="4">
        <f t="shared" si="12"/>
        <v>0.38103864734299514</v>
      </c>
      <c r="P70" s="5"/>
      <c r="Q70" s="5"/>
      <c r="R70" s="5"/>
      <c r="S70" s="5"/>
      <c r="T70" s="5"/>
      <c r="U70" s="5"/>
      <c r="V70" s="5"/>
      <c r="W70" s="5"/>
      <c r="X70" s="5"/>
    </row>
    <row r="71" spans="1:24" x14ac:dyDescent="0.25">
      <c r="A71" s="2">
        <f>Cautious!A71</f>
        <v>45017</v>
      </c>
      <c r="B71" s="3">
        <f>'Equity Funds '!B71</f>
        <v>1229.9000000000001</v>
      </c>
      <c r="C71" s="3">
        <f>'Equity Funds '!C71</f>
        <v>546.45479999999998</v>
      </c>
      <c r="D71" s="3">
        <f>'Equity Funds '!D71</f>
        <v>229.3</v>
      </c>
      <c r="E71" s="3">
        <f>'Equity Funds '!E71</f>
        <v>204.4</v>
      </c>
      <c r="F71" s="3">
        <f>'Equity Funds '!F71</f>
        <v>193.4</v>
      </c>
      <c r="G71" s="3">
        <f>'Equity Funds '!G71</f>
        <v>165.3</v>
      </c>
      <c r="H71" s="8"/>
      <c r="I71" s="2">
        <f t="shared" si="13"/>
        <v>45748</v>
      </c>
      <c r="J71" s="4">
        <f t="shared" si="7"/>
        <v>0.35775266281811524</v>
      </c>
      <c r="K71" s="4">
        <f t="shared" si="8"/>
        <v>0.34034873515613751</v>
      </c>
      <c r="L71" s="4">
        <f t="shared" si="9"/>
        <v>0.22067160924552973</v>
      </c>
      <c r="M71" s="4">
        <f t="shared" si="10"/>
        <v>0.28424657534246572</v>
      </c>
      <c r="N71" s="4">
        <f t="shared" si="11"/>
        <v>0.21768355739400203</v>
      </c>
      <c r="O71" s="4">
        <f t="shared" si="12"/>
        <v>0.28070175438596473</v>
      </c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25">
      <c r="A72" s="2">
        <f>Cautious!A72</f>
        <v>45047</v>
      </c>
      <c r="B72" s="3">
        <f>'Equity Funds '!B72</f>
        <v>1237.9000000000001</v>
      </c>
      <c r="C72" s="3">
        <f>'Equity Funds '!C72</f>
        <v>561.91980000000001</v>
      </c>
      <c r="D72" s="3">
        <f>'Equity Funds '!D72</f>
        <v>231.7</v>
      </c>
      <c r="E72" s="3">
        <f>'Equity Funds '!E72</f>
        <v>203.9</v>
      </c>
      <c r="F72" s="3">
        <f>'Equity Funds '!F72</f>
        <v>195.4</v>
      </c>
      <c r="G72" s="3">
        <f>'Equity Funds '!G72</f>
        <v>164.7</v>
      </c>
      <c r="H72" s="8"/>
      <c r="I72" s="2">
        <f t="shared" si="13"/>
        <v>45778</v>
      </c>
      <c r="J72" s="4">
        <f t="shared" si="7"/>
        <v>0.29848937717101542</v>
      </c>
      <c r="K72" s="4">
        <f t="shared" si="8"/>
        <v>0.26772539426444841</v>
      </c>
      <c r="L72" s="4">
        <f t="shared" si="9"/>
        <v>0.16443677168752707</v>
      </c>
      <c r="M72" s="4">
        <f t="shared" si="10"/>
        <v>0.23540951446787639</v>
      </c>
      <c r="N72" s="4">
        <f t="shared" si="11"/>
        <v>0.16018423746161711</v>
      </c>
      <c r="O72" s="4">
        <f t="shared" si="12"/>
        <v>0.23497267759562854</v>
      </c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5">
      <c r="A73" s="2">
        <f>Cautious!A73</f>
        <v>45078</v>
      </c>
      <c r="B73" s="3">
        <f>'Equity Funds '!B73</f>
        <v>1273.5</v>
      </c>
      <c r="C73" s="3">
        <f>'Equity Funds '!C73</f>
        <v>568.67219999999998</v>
      </c>
      <c r="D73" s="3">
        <f>'Equity Funds '!D73</f>
        <v>235.6</v>
      </c>
      <c r="E73" s="3">
        <f>'Equity Funds '!E73</f>
        <v>208.8</v>
      </c>
      <c r="F73" s="3">
        <f>'Equity Funds '!F73</f>
        <v>195.9</v>
      </c>
      <c r="G73" s="3">
        <f>'Equity Funds '!G73</f>
        <v>167.9</v>
      </c>
      <c r="H73" s="8"/>
      <c r="I73" s="2">
        <f t="shared" si="13"/>
        <v>45809</v>
      </c>
      <c r="J73" s="4">
        <f t="shared" si="7"/>
        <v>0.34448370632116221</v>
      </c>
      <c r="K73" s="4">
        <f t="shared" si="8"/>
        <v>0.29791960992642152</v>
      </c>
      <c r="L73" s="4">
        <f t="shared" si="9"/>
        <v>0.2007640067911714</v>
      </c>
      <c r="M73" s="4">
        <f t="shared" si="10"/>
        <v>0.28496168582375475</v>
      </c>
      <c r="N73" s="4">
        <f t="shared" si="11"/>
        <v>0.22970903522205205</v>
      </c>
      <c r="O73" s="4">
        <f t="shared" si="12"/>
        <v>0.28231089934484815</v>
      </c>
      <c r="P73" s="5"/>
      <c r="Q73" s="5"/>
      <c r="R73" s="5"/>
      <c r="S73" s="5"/>
      <c r="T73" s="5"/>
      <c r="U73" s="5"/>
      <c r="V73" s="5"/>
      <c r="W73" s="5"/>
      <c r="X73" s="5"/>
    </row>
    <row r="74" spans="1:24" x14ac:dyDescent="0.25">
      <c r="A74" s="2">
        <f>Cautious!A74</f>
        <v>45108</v>
      </c>
      <c r="B74" s="3">
        <f>'Equity Funds '!B74</f>
        <v>1329.3</v>
      </c>
      <c r="C74" s="3">
        <f>'Equity Funds '!C74</f>
        <v>584.26110000000006</v>
      </c>
      <c r="D74" s="3">
        <f>'Equity Funds '!D74</f>
        <v>241.5</v>
      </c>
      <c r="E74" s="3">
        <f>'Equity Funds '!E74</f>
        <v>215.9</v>
      </c>
      <c r="F74" s="3">
        <f>'Equity Funds '!F74</f>
        <v>202.2</v>
      </c>
      <c r="G74" s="3">
        <f>'Equity Funds '!G74</f>
        <v>173.2</v>
      </c>
      <c r="H74" s="8"/>
      <c r="I74" s="2">
        <f t="shared" si="13"/>
        <v>45839</v>
      </c>
      <c r="J74" s="4">
        <f t="shared" si="7"/>
        <v>0.31384939441811482</v>
      </c>
      <c r="K74" s="4">
        <f t="shared" si="8"/>
        <v>0.25030898000910878</v>
      </c>
      <c r="L74" s="4">
        <f t="shared" si="9"/>
        <v>0.19130434782608691</v>
      </c>
      <c r="M74" s="4">
        <f t="shared" si="10"/>
        <v>0.25428439092172306</v>
      </c>
      <c r="N74" s="4">
        <f t="shared" si="11"/>
        <v>0.18100890207715145</v>
      </c>
      <c r="O74" s="4">
        <f t="shared" si="12"/>
        <v>0.25173210161662835</v>
      </c>
      <c r="P74" s="5"/>
      <c r="Q74" s="5"/>
      <c r="R74" s="5"/>
      <c r="S74" s="5"/>
      <c r="T74" s="5"/>
      <c r="U74" s="5"/>
      <c r="V74" s="5"/>
      <c r="W74" s="5"/>
      <c r="X74" s="5"/>
    </row>
    <row r="75" spans="1:24" x14ac:dyDescent="0.25">
      <c r="A75" s="2">
        <f>Cautious!A75</f>
        <v>45139</v>
      </c>
      <c r="B75" s="3">
        <f>'Equity Funds '!B75</f>
        <v>1357</v>
      </c>
      <c r="C75" s="3">
        <f>'Equity Funds '!C75</f>
        <v>588.63409999999999</v>
      </c>
      <c r="D75" s="3">
        <f>'Equity Funds '!D75</f>
        <v>243.9</v>
      </c>
      <c r="E75" s="3">
        <f>'Equity Funds '!E75</f>
        <v>220.4</v>
      </c>
      <c r="F75" s="3">
        <f>'Equity Funds '!F75</f>
        <v>202.9</v>
      </c>
      <c r="G75" s="3">
        <f>'Equity Funds '!G75</f>
        <v>177.8</v>
      </c>
      <c r="H75" s="8"/>
      <c r="I75" s="2">
        <f t="shared" si="13"/>
        <v>45870</v>
      </c>
      <c r="J75" s="4">
        <f t="shared" si="7"/>
        <v>0.34185703758290353</v>
      </c>
      <c r="K75" s="4">
        <f t="shared" si="8"/>
        <v>0.25102164485543738</v>
      </c>
      <c r="L75" s="4">
        <f t="shared" si="9"/>
        <v>0.22468224682246815</v>
      </c>
      <c r="M75" s="4">
        <f t="shared" si="10"/>
        <v>0.27132486388384747</v>
      </c>
      <c r="N75" s="4">
        <f t="shared" si="11"/>
        <v>0.21439132577624445</v>
      </c>
      <c r="O75" s="4">
        <f t="shared" si="12"/>
        <v>0.26265466816647909</v>
      </c>
      <c r="P75" s="5"/>
      <c r="Q75" s="5"/>
      <c r="R75" s="5"/>
      <c r="S75" s="5"/>
      <c r="T75" s="5"/>
      <c r="U75" s="5"/>
      <c r="V75" s="5"/>
      <c r="W75" s="5"/>
      <c r="X75" s="5"/>
    </row>
    <row r="76" spans="1:24" x14ac:dyDescent="0.25">
      <c r="A76" s="2">
        <f>Cautious!A76</f>
        <v>45170</v>
      </c>
      <c r="B76" s="3">
        <f>'Equity Funds '!B76</f>
        <v>1352.4</v>
      </c>
      <c r="C76" s="3">
        <f>'Equity Funds '!C76</f>
        <v>581.86009999999999</v>
      </c>
      <c r="D76" s="3">
        <f>'Equity Funds '!D76</f>
        <v>239.9</v>
      </c>
      <c r="E76" s="3">
        <f>'Equity Funds '!E76</f>
        <v>218.4</v>
      </c>
      <c r="F76" s="3">
        <f>'Equity Funds '!F76</f>
        <v>200.5</v>
      </c>
      <c r="G76" s="3">
        <f>'Equity Funds '!G76</f>
        <v>175.3</v>
      </c>
      <c r="H76" s="8"/>
      <c r="I76" s="2">
        <f t="shared" si="13"/>
        <v>45901</v>
      </c>
      <c r="J76" s="4">
        <f t="shared" si="7"/>
        <v>0.337695947944395</v>
      </c>
      <c r="K76" s="4">
        <f t="shared" si="8"/>
        <v>0.25967582241848175</v>
      </c>
      <c r="L76" s="4">
        <f t="shared" si="9"/>
        <v>0.24676948728636938</v>
      </c>
      <c r="M76" s="4">
        <f t="shared" si="10"/>
        <v>0.28937728937728946</v>
      </c>
      <c r="N76" s="4">
        <f t="shared" si="11"/>
        <v>0.23042394014962589</v>
      </c>
      <c r="O76" s="4">
        <f t="shared" si="12"/>
        <v>0.28579577866514544</v>
      </c>
      <c r="P76" s="5"/>
      <c r="Q76" s="5"/>
      <c r="R76" s="5"/>
      <c r="S76" s="5"/>
      <c r="T76" s="5"/>
      <c r="U76" s="5"/>
      <c r="V76" s="5"/>
      <c r="W76" s="5"/>
      <c r="X76" s="5"/>
    </row>
    <row r="77" spans="1:24" x14ac:dyDescent="0.25">
      <c r="A77" s="2">
        <f>Cautious!A77</f>
        <v>45200</v>
      </c>
      <c r="B77" s="3">
        <f>'Equity Funds '!B77</f>
        <v>1320.3</v>
      </c>
      <c r="C77" s="3">
        <f>'Equity Funds '!C77</f>
        <v>576.09789999999998</v>
      </c>
      <c r="D77" s="3">
        <f>'Equity Funds '!D77</f>
        <v>235.2</v>
      </c>
      <c r="E77" s="3">
        <f>'Equity Funds '!E77</f>
        <v>215.9</v>
      </c>
      <c r="F77" s="3">
        <f>'Equity Funds '!F77</f>
        <v>195.6</v>
      </c>
      <c r="G77" s="3">
        <f>'Equity Funds '!G77</f>
        <v>171.8</v>
      </c>
      <c r="H77" s="8"/>
      <c r="I77" s="2">
        <f t="shared" si="13"/>
        <v>45931</v>
      </c>
      <c r="J77" s="4">
        <f t="shared" si="7"/>
        <v>0.42157085510868753</v>
      </c>
      <c r="K77" s="4">
        <f t="shared" si="8"/>
        <v>0.29682333506162767</v>
      </c>
      <c r="L77" s="4">
        <f t="shared" si="9"/>
        <v>0.30612244897959184</v>
      </c>
      <c r="M77" s="4">
        <f t="shared" si="10"/>
        <v>0.34043538675312629</v>
      </c>
      <c r="N77" s="4">
        <f t="shared" si="11"/>
        <v>0.27351738241308793</v>
      </c>
      <c r="O77" s="4">
        <f t="shared" si="12"/>
        <v>0.34691501746216524</v>
      </c>
      <c r="P77" s="5"/>
      <c r="Q77" s="5"/>
      <c r="R77" s="5"/>
      <c r="S77" s="5"/>
      <c r="T77" s="5"/>
      <c r="U77" s="5"/>
      <c r="V77" s="5"/>
      <c r="W77" s="5"/>
      <c r="X77" s="5"/>
    </row>
    <row r="78" spans="1:24" x14ac:dyDescent="0.25">
      <c r="A78" s="2">
        <f>Cautious!A78</f>
        <v>45231</v>
      </c>
      <c r="B78" s="3">
        <f>'Equity Funds '!B78</f>
        <v>1289.8</v>
      </c>
      <c r="C78" s="3">
        <f>'Equity Funds '!C78</f>
        <v>570.08799999999997</v>
      </c>
      <c r="D78" s="3">
        <f>'Equity Funds '!D78</f>
        <v>227.5</v>
      </c>
      <c r="E78" s="3">
        <f>'Equity Funds '!E78</f>
        <v>208.8</v>
      </c>
      <c r="F78" s="3">
        <f>'Equity Funds '!F78</f>
        <v>193.3</v>
      </c>
      <c r="G78" s="3">
        <f>'Equity Funds '!G78</f>
        <v>166.1</v>
      </c>
      <c r="H78" s="8"/>
      <c r="I78" s="2">
        <f t="shared" si="13"/>
        <v>45962</v>
      </c>
      <c r="J78" s="4">
        <f t="shared" ref="J78:J80" si="14">(B102-B78)/B78</f>
        <v>0.51821987905101574</v>
      </c>
      <c r="K78" s="4">
        <f t="shared" ref="K78:K80" si="15">(C102-C78)/C78</f>
        <v>0.32196906442514139</v>
      </c>
      <c r="L78" s="4">
        <f t="shared" ref="L78:L80" si="16">(D102-D78)/D78</f>
        <v>0.37362637362637363</v>
      </c>
      <c r="M78" s="4">
        <f t="shared" ref="M78:M80" si="17">(E102-E78)/E78</f>
        <v>0.43773946360153243</v>
      </c>
      <c r="N78" s="4">
        <f t="shared" ref="N78:N80" si="18">(F102-F78)/F78</f>
        <v>0.30988101396792539</v>
      </c>
      <c r="O78" s="4">
        <f t="shared" ref="O78:O80" si="19">(G102-G78)/G78</f>
        <v>0.44852498494882603</v>
      </c>
      <c r="P78" s="5"/>
      <c r="Q78" s="5"/>
      <c r="R78" s="5"/>
      <c r="S78" s="5"/>
      <c r="T78" s="5"/>
      <c r="U78" s="5"/>
      <c r="V78" s="5"/>
      <c r="W78" s="5"/>
      <c r="X78" s="5"/>
    </row>
    <row r="79" spans="1:24" x14ac:dyDescent="0.25">
      <c r="A79" s="2">
        <f>Cautious!A79</f>
        <v>45261</v>
      </c>
      <c r="B79" s="3">
        <f>'Equity Funds '!B79</f>
        <v>1375.6</v>
      </c>
      <c r="C79" s="3">
        <f>'Equity Funds '!C79</f>
        <v>601.48710000000005</v>
      </c>
      <c r="D79" s="3">
        <f>'Equity Funds '!D79</f>
        <v>239.2</v>
      </c>
      <c r="E79" s="3">
        <f>'Equity Funds '!E79</f>
        <v>220.2</v>
      </c>
      <c r="F79" s="3">
        <f>'Equity Funds '!F79</f>
        <v>206.4</v>
      </c>
      <c r="G79" s="3">
        <f>'Equity Funds '!G79</f>
        <v>175.8</v>
      </c>
      <c r="H79" s="8"/>
      <c r="I79" s="2">
        <f t="shared" si="13"/>
        <v>45992</v>
      </c>
      <c r="J79" s="4">
        <f t="shared" si="14"/>
        <v>0.40985751671997689</v>
      </c>
      <c r="K79" s="4">
        <f t="shared" si="15"/>
        <v>0.26436626820425563</v>
      </c>
      <c r="L79" s="4">
        <f t="shared" si="16"/>
        <v>0.31981605351170572</v>
      </c>
      <c r="M79" s="4">
        <f t="shared" si="17"/>
        <v>0.35831062670299746</v>
      </c>
      <c r="N79" s="4">
        <f t="shared" si="18"/>
        <v>0.21996124031007755</v>
      </c>
      <c r="O79" s="4">
        <f t="shared" si="19"/>
        <v>0.36234357224118308</v>
      </c>
      <c r="P79" s="5"/>
      <c r="Q79" s="5"/>
      <c r="R79" s="5"/>
      <c r="S79" s="5"/>
      <c r="T79" s="5"/>
      <c r="U79" s="5"/>
      <c r="V79" s="5"/>
      <c r="W79" s="5"/>
      <c r="X79" s="5"/>
    </row>
    <row r="80" spans="1:24" x14ac:dyDescent="0.25">
      <c r="A80" s="2">
        <f>Cautious!A80</f>
        <v>45292</v>
      </c>
      <c r="B80" s="3">
        <f>'Equity Funds '!B80</f>
        <v>1420.8</v>
      </c>
      <c r="C80" s="3">
        <f>'Equity Funds '!C80</f>
        <v>617.15589999999997</v>
      </c>
      <c r="D80" s="3">
        <f>'Equity Funds '!D80</f>
        <v>246.4</v>
      </c>
      <c r="E80" s="3">
        <f>'Equity Funds '!E80</f>
        <v>227.5</v>
      </c>
      <c r="F80" s="3">
        <f>'Equity Funds '!F80</f>
        <v>214.3</v>
      </c>
      <c r="G80" s="3">
        <f>'Equity Funds '!G80</f>
        <v>183</v>
      </c>
      <c r="H80" s="8"/>
      <c r="I80" s="2">
        <f t="shared" si="13"/>
        <v>46023</v>
      </c>
      <c r="J80" s="4">
        <f t="shared" si="14"/>
        <v>0.35993806306306314</v>
      </c>
      <c r="K80" s="4">
        <f t="shared" si="15"/>
        <v>0.24150153956237003</v>
      </c>
      <c r="L80" s="4">
        <f t="shared" si="16"/>
        <v>0.27313311688311681</v>
      </c>
      <c r="M80" s="4">
        <f t="shared" si="17"/>
        <v>0.32571428571428579</v>
      </c>
      <c r="N80" s="4">
        <f t="shared" si="18"/>
        <v>0.1623891740550629</v>
      </c>
      <c r="O80" s="4">
        <f t="shared" si="19"/>
        <v>0.3131147540983607</v>
      </c>
      <c r="P80" s="5"/>
      <c r="Q80" s="5"/>
      <c r="R80" s="5"/>
      <c r="S80" s="5"/>
      <c r="T80" s="5"/>
      <c r="U80" s="5"/>
      <c r="V80" s="5"/>
      <c r="W80" s="5"/>
      <c r="X80" s="5"/>
    </row>
    <row r="81" spans="1:24" x14ac:dyDescent="0.25">
      <c r="A81" s="2">
        <f>Cautious!A81</f>
        <v>45323</v>
      </c>
      <c r="B81" s="3">
        <f>'Equity Funds '!B81</f>
        <v>1466.2</v>
      </c>
      <c r="C81" s="3">
        <f>'Equity Funds '!C81</f>
        <v>639.52919999999995</v>
      </c>
      <c r="D81" s="3">
        <f>'Equity Funds '!D81</f>
        <v>250.1</v>
      </c>
      <c r="E81" s="3">
        <f>'Equity Funds '!E81</f>
        <v>235.1</v>
      </c>
      <c r="F81" s="3">
        <f>'Equity Funds '!F81</f>
        <v>220.9</v>
      </c>
      <c r="G81" s="3">
        <f>'Equity Funds '!G81</f>
        <v>186.4</v>
      </c>
      <c r="H81" s="8"/>
      <c r="I81" s="2"/>
      <c r="J81" s="4"/>
      <c r="K81" s="4"/>
      <c r="L81" s="4"/>
      <c r="M81" s="4"/>
      <c r="N81" s="4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x14ac:dyDescent="0.25">
      <c r="A82" s="2">
        <f>Cautious!A82</f>
        <v>45352</v>
      </c>
      <c r="B82" s="3">
        <f>'Equity Funds '!B82</f>
        <v>1554.1</v>
      </c>
      <c r="C82" s="3">
        <f>'Equity Funds '!C82</f>
        <v>665.26660000000004</v>
      </c>
      <c r="D82" s="3">
        <f>'Equity Funds '!D82</f>
        <v>256.10000000000002</v>
      </c>
      <c r="E82" s="3">
        <f>'Equity Funds '!E82</f>
        <v>244.5</v>
      </c>
      <c r="F82" s="3">
        <f>'Equity Funds '!F82</f>
        <v>230.3</v>
      </c>
      <c r="G82" s="3">
        <f>'Equity Funds '!G82</f>
        <v>194.5</v>
      </c>
      <c r="H82" s="8"/>
      <c r="I82" s="2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x14ac:dyDescent="0.25">
      <c r="A83" s="2">
        <f>Cautious!A83</f>
        <v>45383</v>
      </c>
      <c r="B83" s="3">
        <f>'Equity Funds '!B83</f>
        <v>1608.4</v>
      </c>
      <c r="C83" s="3">
        <f>'Equity Funds '!C83</f>
        <v>678.3066</v>
      </c>
      <c r="D83" s="3">
        <f>'Equity Funds '!D83</f>
        <v>265</v>
      </c>
      <c r="E83" s="3">
        <f>'Equity Funds '!E83</f>
        <v>252.9</v>
      </c>
      <c r="F83" s="3">
        <f>'Equity Funds '!F83</f>
        <v>233.9</v>
      </c>
      <c r="G83" s="3">
        <f>'Equity Funds '!G83</f>
        <v>201.3</v>
      </c>
      <c r="H83" s="8"/>
      <c r="I83" s="2"/>
      <c r="J83" s="4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x14ac:dyDescent="0.25">
      <c r="A84" s="2">
        <f>Cautious!A84</f>
        <v>45413</v>
      </c>
      <c r="B84" s="3">
        <f>'Equity Funds '!B84</f>
        <v>1570.6</v>
      </c>
      <c r="C84" s="3">
        <f>'Equity Funds '!C84</f>
        <v>670.19650000000001</v>
      </c>
      <c r="D84" s="3">
        <f>'Equity Funds '!D84</f>
        <v>257.60000000000002</v>
      </c>
      <c r="E84" s="3">
        <f>'Equity Funds '!E84</f>
        <v>247.5</v>
      </c>
      <c r="F84" s="3">
        <f>'Equity Funds '!F84</f>
        <v>227.1</v>
      </c>
      <c r="G84" s="3">
        <f>'Equity Funds '!G84</f>
        <v>198.3</v>
      </c>
      <c r="H84" s="8"/>
      <c r="I84" s="2"/>
      <c r="J84" s="4"/>
      <c r="K84" s="4"/>
      <c r="L84" s="4"/>
      <c r="M84" s="4"/>
      <c r="N84" s="4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x14ac:dyDescent="0.25">
      <c r="A85" s="2">
        <f>Cautious!A85</f>
        <v>45444</v>
      </c>
      <c r="B85" s="3">
        <f>'Equity Funds '!B85</f>
        <v>1617.9</v>
      </c>
      <c r="C85" s="3">
        <f>'Equity Funds '!C85</f>
        <v>687.44719999999995</v>
      </c>
      <c r="D85" s="3">
        <f>'Equity Funds '!D85</f>
        <v>262.10000000000002</v>
      </c>
      <c r="E85" s="3">
        <f>'Equity Funds '!E85</f>
        <v>253.3</v>
      </c>
      <c r="F85" s="3">
        <f>'Equity Funds '!F85</f>
        <v>233</v>
      </c>
      <c r="G85" s="3">
        <f>'Equity Funds '!G85</f>
        <v>200.8</v>
      </c>
      <c r="H85" s="8"/>
      <c r="I85" s="2"/>
      <c r="J85" s="4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x14ac:dyDescent="0.25">
      <c r="A86" s="2">
        <f>Cautious!A86</f>
        <v>45474</v>
      </c>
      <c r="B86" s="3">
        <f>'Equity Funds '!B86</f>
        <v>1679.2</v>
      </c>
      <c r="C86" s="3">
        <f>'Equity Funds '!C86</f>
        <v>700.43150000000003</v>
      </c>
      <c r="D86" s="3">
        <f>'Equity Funds '!D86</f>
        <v>266.5</v>
      </c>
      <c r="E86" s="3">
        <f>'Equity Funds '!E86</f>
        <v>261.3</v>
      </c>
      <c r="F86" s="3">
        <f>'Equity Funds '!F86</f>
        <v>236.6</v>
      </c>
      <c r="G86" s="3">
        <f>'Equity Funds '!G86</f>
        <v>206.9</v>
      </c>
      <c r="H86" s="8"/>
      <c r="I86" s="2"/>
      <c r="J86" s="4"/>
      <c r="K86" s="4"/>
      <c r="L86" s="4"/>
      <c r="M86" s="4"/>
      <c r="N86" s="4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x14ac:dyDescent="0.25">
      <c r="A87" s="2">
        <f>Cautious!A87</f>
        <v>45505</v>
      </c>
      <c r="B87" s="3">
        <f>'Equity Funds '!B87</f>
        <v>1676</v>
      </c>
      <c r="C87" s="3">
        <f>'Equity Funds '!C87</f>
        <v>710.33550000000002</v>
      </c>
      <c r="D87" s="3">
        <f>'Equity Funds '!D87</f>
        <v>272.7</v>
      </c>
      <c r="E87" s="3">
        <f>'Equity Funds '!E87</f>
        <v>259.89999999999998</v>
      </c>
      <c r="F87" s="3">
        <f>'Equity Funds '!F87</f>
        <v>236.9</v>
      </c>
      <c r="G87" s="3">
        <f>'Equity Funds '!G87</f>
        <v>209.7</v>
      </c>
      <c r="H87" s="8"/>
      <c r="I87" s="2"/>
      <c r="J87" s="4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x14ac:dyDescent="0.25">
      <c r="A88" s="2">
        <f>Cautious!A88</f>
        <v>45536</v>
      </c>
      <c r="B88" s="3">
        <f>'Equity Funds '!B88</f>
        <v>1690.7</v>
      </c>
      <c r="C88" s="3">
        <f>'Equity Funds '!C88</f>
        <v>723.56309999999996</v>
      </c>
      <c r="D88" s="3">
        <f>'Equity Funds '!D88</f>
        <v>274.39999999999998</v>
      </c>
      <c r="E88" s="3">
        <f>'Equity Funds '!E88</f>
        <v>259.7</v>
      </c>
      <c r="F88" s="3">
        <f>'Equity Funds '!F88</f>
        <v>238.9</v>
      </c>
      <c r="G88" s="3">
        <f>'Equity Funds '!G88</f>
        <v>209.4</v>
      </c>
      <c r="H88" s="8"/>
      <c r="I88" s="2"/>
      <c r="J88" s="4"/>
      <c r="K88" s="4"/>
      <c r="L88" s="4"/>
      <c r="M88" s="4"/>
      <c r="N88" s="4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25">
      <c r="A89" s="2">
        <f>Cautious!A89</f>
        <v>45566</v>
      </c>
      <c r="B89" s="3">
        <f>'Equity Funds '!B89</f>
        <v>1702</v>
      </c>
      <c r="C89" s="3">
        <f>'Equity Funds '!C89</f>
        <v>728.25649999999996</v>
      </c>
      <c r="D89" s="3">
        <f>'Equity Funds '!D89</f>
        <v>278.10000000000002</v>
      </c>
      <c r="E89" s="3">
        <f>'Equity Funds '!E89</f>
        <v>262.39999999999998</v>
      </c>
      <c r="F89" s="3">
        <f>'Equity Funds '!F89</f>
        <v>239.7</v>
      </c>
      <c r="G89" s="3">
        <f>'Equity Funds '!G89</f>
        <v>212.3</v>
      </c>
      <c r="H89" s="8"/>
      <c r="I89" s="2"/>
      <c r="J89" s="4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25">
      <c r="A90" s="2">
        <f>Cautious!A90</f>
        <v>45597</v>
      </c>
      <c r="B90" s="3">
        <f>'Equity Funds '!B90</f>
        <v>1705.2</v>
      </c>
      <c r="C90" s="3">
        <f>'Equity Funds '!C90</f>
        <v>724.62159999999994</v>
      </c>
      <c r="D90" s="3">
        <f>'Equity Funds '!D90</f>
        <v>277.5</v>
      </c>
      <c r="E90" s="3">
        <f>'Equity Funds '!E90</f>
        <v>264.2</v>
      </c>
      <c r="F90" s="3">
        <f>'Equity Funds '!F90</f>
        <v>236.3</v>
      </c>
      <c r="G90" s="3">
        <f>'Equity Funds '!G90</f>
        <v>212.7</v>
      </c>
      <c r="H90" s="8"/>
      <c r="I90" s="2"/>
      <c r="J90" s="4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5">
      <c r="A91" s="2">
        <f>Cautious!A91</f>
        <v>45627</v>
      </c>
      <c r="B91" s="3">
        <f>'Equity Funds '!B91</f>
        <v>1835.9</v>
      </c>
      <c r="C91" s="3">
        <f>'Equity Funds '!C91</f>
        <v>747.69629999999995</v>
      </c>
      <c r="D91" s="3">
        <f>'Equity Funds '!D91</f>
        <v>294.8</v>
      </c>
      <c r="E91" s="3">
        <f>'Equity Funds '!E91</f>
        <v>279.89999999999998</v>
      </c>
      <c r="F91" s="3">
        <f>'Equity Funds '!F91</f>
        <v>252.9</v>
      </c>
      <c r="G91" s="3">
        <f>'Equity Funds '!G91</f>
        <v>225.2</v>
      </c>
      <c r="H91" s="8"/>
      <c r="I91" s="2"/>
      <c r="J91" s="4"/>
      <c r="K91" s="4"/>
      <c r="L91" s="4"/>
      <c r="M91" s="4"/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x14ac:dyDescent="0.25">
      <c r="A92" s="2">
        <f>Cautious!A92</f>
        <v>45658</v>
      </c>
      <c r="B92" s="3">
        <f>'Equity Funds '!B92</f>
        <v>1816.6</v>
      </c>
      <c r="C92" s="3">
        <f>'Equity Funds '!C92</f>
        <v>739.57380000000001</v>
      </c>
      <c r="D92" s="3">
        <f>'Equity Funds '!D92</f>
        <v>288.39999999999998</v>
      </c>
      <c r="E92" s="3">
        <f>'Equity Funds '!E92</f>
        <v>278.10000000000002</v>
      </c>
      <c r="F92" s="3">
        <f>'Equity Funds '!F92</f>
        <v>249.5</v>
      </c>
      <c r="G92" s="3">
        <f>'Equity Funds '!G92</f>
        <v>223.5</v>
      </c>
      <c r="H92" s="8"/>
      <c r="I92" s="2"/>
      <c r="J92" s="4"/>
      <c r="K92" s="4"/>
      <c r="L92" s="4"/>
      <c r="M92" s="4"/>
      <c r="N92" s="4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25">
      <c r="A93" s="2">
        <f>Cautious!A93</f>
        <v>45689</v>
      </c>
      <c r="B93" s="3">
        <f>'Equity Funds '!B93</f>
        <v>1876.9</v>
      </c>
      <c r="C93" s="3">
        <f>'Equity Funds '!C93</f>
        <v>771.1336</v>
      </c>
      <c r="D93" s="3">
        <f>'Equity Funds '!D93</f>
        <v>301.2</v>
      </c>
      <c r="E93" s="3">
        <f>'Equity Funds '!E93</f>
        <v>287</v>
      </c>
      <c r="F93" s="3">
        <f>'Equity Funds '!F93</f>
        <v>258.7</v>
      </c>
      <c r="G93" s="3">
        <f>'Equity Funds '!G93</f>
        <v>230</v>
      </c>
      <c r="H93" s="8"/>
      <c r="I93" s="2"/>
      <c r="J93" s="5"/>
      <c r="K93" s="5"/>
      <c r="L93" s="5"/>
      <c r="M93" s="5"/>
      <c r="N93" s="5"/>
      <c r="O93" s="5"/>
      <c r="P93" s="5"/>
      <c r="Q93" s="2"/>
      <c r="R93" s="5"/>
      <c r="S93" s="5"/>
      <c r="T93" s="5"/>
      <c r="U93" s="5"/>
      <c r="V93" s="5"/>
      <c r="W93" s="5"/>
      <c r="X93" s="5"/>
    </row>
    <row r="94" spans="1:24" x14ac:dyDescent="0.25">
      <c r="A94" s="2">
        <f>Cautious!A94</f>
        <v>45717</v>
      </c>
      <c r="B94" s="3">
        <f>'Equity Funds '!B94</f>
        <v>1837.8</v>
      </c>
      <c r="C94" s="3">
        <f>'Equity Funds '!C94</f>
        <v>768.30799999999999</v>
      </c>
      <c r="D94" s="3">
        <f>'Equity Funds '!D94</f>
        <v>300.10000000000002</v>
      </c>
      <c r="E94" s="3">
        <f>'Equity Funds '!E94</f>
        <v>283.8</v>
      </c>
      <c r="F94" s="3">
        <f>'Equity Funds '!F94</f>
        <v>256.2</v>
      </c>
      <c r="G94" s="3">
        <f>'Equity Funds '!G94</f>
        <v>228.7</v>
      </c>
      <c r="H94" s="8"/>
      <c r="I94" s="2"/>
      <c r="J94" s="5"/>
      <c r="K94" s="5"/>
      <c r="L94" s="5"/>
      <c r="M94" s="5"/>
      <c r="N94" s="5"/>
      <c r="O94" s="5"/>
      <c r="P94" s="5"/>
      <c r="Q94" s="2"/>
      <c r="R94" s="5"/>
      <c r="S94" s="5"/>
      <c r="T94" s="5"/>
      <c r="U94" s="5"/>
      <c r="V94" s="5"/>
      <c r="W94" s="5"/>
      <c r="X94" s="5"/>
    </row>
    <row r="95" spans="1:24" x14ac:dyDescent="0.25">
      <c r="A95" s="2">
        <f>Cautious!A95</f>
        <v>45748</v>
      </c>
      <c r="B95" s="3">
        <f>'Equity Funds '!B95</f>
        <v>1669.9</v>
      </c>
      <c r="C95" s="3">
        <f>'Equity Funds '!C95</f>
        <v>732.44</v>
      </c>
      <c r="D95" s="3">
        <f>'Equity Funds '!D95</f>
        <v>279.89999999999998</v>
      </c>
      <c r="E95" s="3">
        <f>'Equity Funds '!E95</f>
        <v>262.5</v>
      </c>
      <c r="F95" s="3">
        <f>'Equity Funds '!F95</f>
        <v>235.5</v>
      </c>
      <c r="G95" s="3">
        <f>'Equity Funds '!G95</f>
        <v>211.7</v>
      </c>
      <c r="H95" s="8"/>
      <c r="I95" s="2"/>
      <c r="J95" s="5"/>
      <c r="K95" s="5"/>
      <c r="L95" s="5"/>
      <c r="M95" s="5"/>
      <c r="N95" s="5"/>
      <c r="O95" s="5"/>
      <c r="P95" s="5"/>
      <c r="Q95" s="2"/>
      <c r="R95" s="5"/>
      <c r="S95" s="5"/>
      <c r="T95" s="5"/>
      <c r="U95" s="5"/>
      <c r="V95" s="5"/>
      <c r="W95" s="5"/>
      <c r="X95" s="5"/>
    </row>
    <row r="96" spans="1:24" x14ac:dyDescent="0.25">
      <c r="A96" s="2">
        <f>Cautious!A96</f>
        <v>45778</v>
      </c>
      <c r="B96" s="3">
        <f>'Equity Funds '!B96</f>
        <v>1607.4</v>
      </c>
      <c r="C96" s="3">
        <f>'Equity Funds '!C96</f>
        <v>712.36</v>
      </c>
      <c r="D96" s="3">
        <f>'Equity Funds '!D96</f>
        <v>269.8</v>
      </c>
      <c r="E96" s="3">
        <f>'Equity Funds '!E96</f>
        <v>251.9</v>
      </c>
      <c r="F96" s="3">
        <f>'Equity Funds '!F96</f>
        <v>226.7</v>
      </c>
      <c r="G96" s="3">
        <f>'Equity Funds '!G96</f>
        <v>203.4</v>
      </c>
      <c r="H96" s="8"/>
      <c r="I96" s="2"/>
      <c r="J96" s="5"/>
      <c r="K96" s="5"/>
      <c r="L96" s="5"/>
      <c r="M96" s="5"/>
      <c r="N96" s="5"/>
      <c r="O96" s="5"/>
      <c r="P96" s="5"/>
      <c r="Q96" s="2"/>
      <c r="R96" s="5"/>
      <c r="S96" s="5"/>
      <c r="T96" s="5"/>
      <c r="U96" s="5"/>
      <c r="V96" s="5"/>
      <c r="W96" s="5"/>
      <c r="X96" s="5"/>
    </row>
    <row r="97" spans="1:24" x14ac:dyDescent="0.25">
      <c r="A97" s="2">
        <f>Cautious!A97</f>
        <v>45809</v>
      </c>
      <c r="B97" s="3">
        <f>'Equity Funds '!B97</f>
        <v>1712.2</v>
      </c>
      <c r="C97" s="3">
        <f>'Equity Funds '!C97</f>
        <v>738.09079999999994</v>
      </c>
      <c r="D97" s="3">
        <f>'Equity Funds '!D97</f>
        <v>282.89999999999998</v>
      </c>
      <c r="E97" s="3">
        <f>'Equity Funds '!E97</f>
        <v>268.3</v>
      </c>
      <c r="F97" s="3">
        <f>'Equity Funds '!F97</f>
        <v>240.9</v>
      </c>
      <c r="G97" s="3">
        <f>'Equity Funds '!G97</f>
        <v>215.3</v>
      </c>
      <c r="H97" s="8"/>
      <c r="I97" s="2"/>
      <c r="J97" s="5"/>
      <c r="K97" s="5"/>
      <c r="L97" s="5"/>
      <c r="M97" s="5"/>
      <c r="N97" s="5"/>
      <c r="O97" s="5"/>
      <c r="P97" s="5"/>
      <c r="Q97" s="2"/>
      <c r="R97" s="5"/>
      <c r="S97" s="5"/>
      <c r="T97" s="5"/>
      <c r="U97" s="5"/>
      <c r="V97" s="5"/>
      <c r="W97" s="5"/>
      <c r="X97" s="5"/>
    </row>
    <row r="98" spans="1:24" x14ac:dyDescent="0.25">
      <c r="A98" s="2">
        <f>Cautious!A98</f>
        <v>45839</v>
      </c>
      <c r="B98" s="3">
        <f>'Equity Funds '!B98</f>
        <v>1746.5</v>
      </c>
      <c r="C98" s="3">
        <f>'Equity Funds '!C98</f>
        <v>730.50689999999997</v>
      </c>
      <c r="D98" s="3">
        <f>'Equity Funds '!D98</f>
        <v>287.7</v>
      </c>
      <c r="E98" s="3">
        <f>'Equity Funds '!E98</f>
        <v>270.8</v>
      </c>
      <c r="F98" s="3">
        <f>'Equity Funds '!F98</f>
        <v>238.8</v>
      </c>
      <c r="G98" s="3">
        <f>'Equity Funds '!G98</f>
        <v>216.8</v>
      </c>
      <c r="H98" s="8"/>
      <c r="I98" s="2"/>
      <c r="J98" s="5"/>
      <c r="K98" s="5"/>
      <c r="L98" s="5"/>
      <c r="M98" s="5"/>
      <c r="N98" s="5"/>
      <c r="O98" s="5"/>
      <c r="P98" s="5"/>
      <c r="Q98" s="2"/>
      <c r="R98" s="5"/>
      <c r="S98" s="5"/>
      <c r="T98" s="5"/>
      <c r="U98" s="5"/>
      <c r="V98" s="5"/>
      <c r="W98" s="5"/>
      <c r="X98" s="5"/>
    </row>
    <row r="99" spans="1:24" x14ac:dyDescent="0.25">
      <c r="A99" s="2">
        <f>Cautious!A99</f>
        <v>45870</v>
      </c>
      <c r="B99" s="3">
        <f>'Equity Funds '!B99</f>
        <v>1820.9</v>
      </c>
      <c r="C99" s="3">
        <f>'Equity Funds '!C99</f>
        <v>736.39400000000001</v>
      </c>
      <c r="D99" s="3">
        <f>'Equity Funds '!D99</f>
        <v>298.7</v>
      </c>
      <c r="E99" s="3">
        <f>'Equity Funds '!E99</f>
        <v>280.2</v>
      </c>
      <c r="F99" s="3">
        <f>'Equity Funds '!F99</f>
        <v>246.4</v>
      </c>
      <c r="G99" s="3">
        <f>'Equity Funds '!G99</f>
        <v>224.5</v>
      </c>
      <c r="H99" s="8"/>
      <c r="I99" s="2"/>
      <c r="J99" s="5"/>
      <c r="K99" s="5"/>
      <c r="L99" s="5"/>
      <c r="M99" s="5"/>
      <c r="N99" s="5"/>
      <c r="O99" s="5"/>
      <c r="P99" s="5"/>
      <c r="Q99" s="2"/>
      <c r="R99" s="5"/>
      <c r="S99" s="5"/>
      <c r="T99" s="5"/>
      <c r="U99" s="5"/>
      <c r="V99" s="5"/>
      <c r="W99" s="5"/>
      <c r="X99" s="5"/>
    </row>
    <row r="100" spans="1:24" x14ac:dyDescent="0.25">
      <c r="A100" s="2">
        <f>Cautious!A100</f>
        <v>45901</v>
      </c>
      <c r="B100" s="3">
        <f>'Equity Funds '!B100</f>
        <v>1809.1</v>
      </c>
      <c r="C100" s="3">
        <f>'Equity Funds '!C100</f>
        <v>732.95510000000002</v>
      </c>
      <c r="D100" s="3">
        <f>'Equity Funds '!D100</f>
        <v>299.10000000000002</v>
      </c>
      <c r="E100" s="3">
        <f>'Equity Funds '!E100</f>
        <v>281.60000000000002</v>
      </c>
      <c r="F100" s="3">
        <f>'Equity Funds '!F100</f>
        <v>246.7</v>
      </c>
      <c r="G100" s="3">
        <f>'Equity Funds '!G100</f>
        <v>225.4</v>
      </c>
      <c r="H100" s="8"/>
      <c r="I100" s="2"/>
      <c r="J100" s="5"/>
      <c r="K100" s="5"/>
      <c r="L100" s="5"/>
      <c r="M100" s="5"/>
      <c r="N100" s="5"/>
      <c r="O100" s="5"/>
      <c r="P100" s="5"/>
      <c r="Q100" s="2"/>
      <c r="R100" s="5"/>
      <c r="S100" s="5"/>
      <c r="T100" s="5"/>
      <c r="U100" s="5"/>
      <c r="V100" s="5"/>
      <c r="W100" s="5"/>
      <c r="X100" s="5"/>
    </row>
    <row r="101" spans="1:24" x14ac:dyDescent="0.25">
      <c r="A101" s="2">
        <f>Cautious!A101</f>
        <v>45931</v>
      </c>
      <c r="B101" s="3">
        <f>'Equity Funds '!B101</f>
        <v>1876.9</v>
      </c>
      <c r="C101" s="3">
        <f>'Equity Funds '!C101</f>
        <v>747.09720000000004</v>
      </c>
      <c r="D101" s="3">
        <f>'Equity Funds '!D101</f>
        <v>307.2</v>
      </c>
      <c r="E101" s="3">
        <f>'Equity Funds '!E101</f>
        <v>289.39999999999998</v>
      </c>
      <c r="F101" s="3">
        <f>'Equity Funds '!F101</f>
        <v>249.1</v>
      </c>
      <c r="G101" s="3">
        <f>'Equity Funds '!G101</f>
        <v>231.4</v>
      </c>
      <c r="H101" s="8"/>
      <c r="I101" s="2"/>
      <c r="J101" s="5"/>
      <c r="K101" s="5"/>
      <c r="L101" s="5"/>
      <c r="M101" s="5"/>
      <c r="N101" s="5"/>
      <c r="O101" s="5"/>
      <c r="P101" s="5"/>
      <c r="Q101" s="2"/>
      <c r="R101" s="5"/>
      <c r="S101" s="5"/>
      <c r="T101" s="5"/>
      <c r="U101" s="5"/>
      <c r="V101" s="5"/>
      <c r="W101" s="5"/>
      <c r="X101" s="5"/>
    </row>
    <row r="102" spans="1:24" x14ac:dyDescent="0.25">
      <c r="A102" s="2">
        <f>Cautious!A102</f>
        <v>45962</v>
      </c>
      <c r="B102" s="3">
        <f>'Equity Funds '!B102</f>
        <v>1958.2</v>
      </c>
      <c r="C102" s="3">
        <f>'Equity Funds '!C102</f>
        <v>753.63869999999997</v>
      </c>
      <c r="D102" s="3">
        <f>'Equity Funds '!D102</f>
        <v>312.5</v>
      </c>
      <c r="E102" s="3">
        <f>'Equity Funds '!E102</f>
        <v>300.2</v>
      </c>
      <c r="F102" s="3">
        <f>'Equity Funds '!F102</f>
        <v>253.2</v>
      </c>
      <c r="G102" s="3">
        <f>'Equity Funds '!G102</f>
        <v>240.6</v>
      </c>
      <c r="H102" s="8"/>
      <c r="I102" s="2"/>
      <c r="J102" s="5"/>
      <c r="K102" s="5"/>
      <c r="L102" s="5"/>
      <c r="M102" s="5"/>
      <c r="N102" s="5"/>
      <c r="O102" s="5"/>
      <c r="P102" s="5"/>
      <c r="Q102" s="2"/>
      <c r="R102" s="5"/>
      <c r="S102" s="5"/>
      <c r="T102" s="5"/>
      <c r="U102" s="5"/>
      <c r="V102" s="5"/>
      <c r="W102" s="5"/>
      <c r="X102" s="5"/>
    </row>
    <row r="103" spans="1:24" x14ac:dyDescent="0.25">
      <c r="A103" s="2">
        <f>Cautious!A103</f>
        <v>45992</v>
      </c>
      <c r="B103" s="3">
        <f>'Equity Funds '!B103</f>
        <v>1939.4</v>
      </c>
      <c r="C103" s="3">
        <f>'Equity Funds '!C103</f>
        <v>760.5</v>
      </c>
      <c r="D103" s="3">
        <f>'Equity Funds '!D103</f>
        <v>315.7</v>
      </c>
      <c r="E103" s="3">
        <f>'Equity Funds '!E103</f>
        <v>299.10000000000002</v>
      </c>
      <c r="F103" s="3">
        <f>'Equity Funds '!F103</f>
        <v>251.8</v>
      </c>
      <c r="G103" s="3">
        <f>'Equity Funds '!G103</f>
        <v>239.5</v>
      </c>
      <c r="H103" s="8"/>
      <c r="I103" s="2"/>
      <c r="J103" s="5"/>
      <c r="K103" s="5"/>
      <c r="L103" s="5"/>
      <c r="M103" s="5"/>
      <c r="N103" s="5"/>
      <c r="O103" s="5"/>
      <c r="P103" s="5"/>
      <c r="Q103" s="2"/>
      <c r="R103" s="5"/>
      <c r="S103" s="5"/>
      <c r="T103" s="5"/>
      <c r="U103" s="5"/>
      <c r="V103" s="5"/>
      <c r="W103" s="5"/>
      <c r="X103" s="5"/>
    </row>
    <row r="104" spans="1:24" x14ac:dyDescent="0.25">
      <c r="A104" s="2">
        <f>Cautious!A104</f>
        <v>46023</v>
      </c>
      <c r="B104" s="3">
        <f>'Equity Funds '!B104</f>
        <v>1932.2</v>
      </c>
      <c r="C104" s="3">
        <f>'Equity Funds '!C104</f>
        <v>766.2</v>
      </c>
      <c r="D104" s="3">
        <f>'Equity Funds '!D104</f>
        <v>313.7</v>
      </c>
      <c r="E104" s="3">
        <f>'Equity Funds '!E104</f>
        <v>301.60000000000002</v>
      </c>
      <c r="F104" s="3">
        <f>'Equity Funds '!F104</f>
        <v>249.1</v>
      </c>
      <c r="G104" s="3">
        <f>'Equity Funds '!G104</f>
        <v>240.3</v>
      </c>
      <c r="H104" s="8"/>
      <c r="I104" s="2"/>
      <c r="J104" s="5"/>
      <c r="K104" s="5"/>
      <c r="L104" s="5"/>
      <c r="M104" s="5"/>
      <c r="N104" s="5"/>
      <c r="O104" s="5"/>
      <c r="P104" s="5"/>
      <c r="Q104" s="2"/>
      <c r="R104" s="5"/>
      <c r="S104" s="5"/>
      <c r="T104" s="5"/>
      <c r="U104" s="5"/>
      <c r="V104" s="5"/>
      <c r="W104" s="5"/>
      <c r="X104" s="5"/>
    </row>
    <row r="105" spans="1:24" x14ac:dyDescent="0.25">
      <c r="A105" s="2"/>
      <c r="B105" s="3"/>
      <c r="G105"/>
      <c r="H105" s="8"/>
      <c r="I105" s="2"/>
      <c r="J105" s="5"/>
      <c r="K105" s="5"/>
      <c r="L105" s="5"/>
      <c r="M105" s="5"/>
      <c r="N105" s="5"/>
      <c r="O105" s="5"/>
      <c r="P105" s="5"/>
      <c r="Q105" s="2"/>
      <c r="R105" s="5"/>
      <c r="S105" s="5"/>
      <c r="T105" s="5"/>
      <c r="U105" s="5"/>
      <c r="V105" s="5"/>
      <c r="W105" s="5"/>
      <c r="X105" s="5"/>
    </row>
    <row r="106" spans="1:24" x14ac:dyDescent="0.25">
      <c r="A106" s="2"/>
      <c r="B106" s="3"/>
      <c r="G106"/>
      <c r="H106" s="8"/>
      <c r="I106" s="2"/>
      <c r="J106" s="5"/>
      <c r="K106" s="5"/>
      <c r="L106" s="5"/>
      <c r="M106" s="5"/>
      <c r="N106" s="5"/>
      <c r="O106" s="5"/>
      <c r="P106" s="5"/>
      <c r="Q106" s="2"/>
      <c r="R106" s="5"/>
      <c r="S106" s="5"/>
      <c r="T106" s="5"/>
      <c r="U106" s="5"/>
      <c r="V106" s="5"/>
      <c r="W106" s="5"/>
      <c r="X106" s="5"/>
    </row>
    <row r="107" spans="1:24" x14ac:dyDescent="0.25">
      <c r="A107" s="2"/>
      <c r="B107" s="3"/>
      <c r="G107"/>
      <c r="H107" s="8"/>
      <c r="I107" s="2"/>
      <c r="J107" s="5"/>
      <c r="K107" s="5"/>
      <c r="L107" s="5"/>
      <c r="M107" s="5"/>
      <c r="N107" s="5"/>
      <c r="O107" s="5"/>
      <c r="P107" s="5"/>
      <c r="Q107" s="2"/>
      <c r="R107" s="5"/>
      <c r="S107" s="5"/>
      <c r="T107" s="5"/>
      <c r="U107" s="5"/>
      <c r="V107" s="5"/>
      <c r="W107" s="5"/>
      <c r="X107" s="5"/>
    </row>
    <row r="108" spans="1:24" x14ac:dyDescent="0.25">
      <c r="A108" s="2"/>
      <c r="B108" s="3"/>
      <c r="G108"/>
      <c r="H108" s="8"/>
      <c r="I108" s="2"/>
      <c r="J108" s="5"/>
      <c r="K108" s="5"/>
      <c r="L108" s="5"/>
      <c r="M108" s="5"/>
      <c r="N108" s="5"/>
      <c r="O108" s="5"/>
      <c r="P108" s="5"/>
      <c r="Q108" s="2"/>
      <c r="R108" s="5"/>
      <c r="S108" s="5"/>
      <c r="T108" s="5"/>
      <c r="U108" s="5"/>
      <c r="V108" s="5"/>
      <c r="W108" s="5"/>
      <c r="X108" s="5"/>
    </row>
    <row r="109" spans="1:24" x14ac:dyDescent="0.25">
      <c r="A109" s="2"/>
      <c r="B109" s="3"/>
      <c r="G109"/>
      <c r="H109" s="8"/>
      <c r="I109" s="2"/>
      <c r="J109" s="5"/>
      <c r="K109" s="5"/>
      <c r="L109" s="5"/>
      <c r="M109" s="5"/>
      <c r="N109" s="5"/>
      <c r="O109" s="5"/>
      <c r="P109" s="5"/>
      <c r="Q109" s="2"/>
      <c r="R109" s="5"/>
      <c r="S109" s="5"/>
      <c r="T109" s="5"/>
      <c r="U109" s="5"/>
      <c r="V109" s="5"/>
      <c r="W109" s="5"/>
      <c r="X109" s="5"/>
    </row>
    <row r="110" spans="1:24" x14ac:dyDescent="0.25">
      <c r="A110" s="2"/>
      <c r="B110" s="3"/>
      <c r="G110"/>
      <c r="H110" s="8"/>
      <c r="I110" s="2"/>
      <c r="J110" s="5"/>
      <c r="K110" s="5"/>
      <c r="L110" s="5"/>
      <c r="M110" s="5"/>
      <c r="N110" s="5"/>
      <c r="O110" s="5"/>
      <c r="P110" s="5"/>
      <c r="Q110" s="2"/>
      <c r="R110" s="5"/>
      <c r="S110" s="5"/>
      <c r="T110" s="5"/>
      <c r="U110" s="5"/>
      <c r="V110" s="5"/>
      <c r="W110" s="5"/>
      <c r="X110" s="5"/>
    </row>
    <row r="111" spans="1:24" x14ac:dyDescent="0.25">
      <c r="A111" s="2"/>
      <c r="B111" s="3"/>
      <c r="G111"/>
      <c r="H111" s="8"/>
      <c r="I111" s="2"/>
      <c r="J111" s="5"/>
      <c r="K111" s="5"/>
      <c r="L111" s="5"/>
      <c r="M111" s="5"/>
      <c r="N111" s="5"/>
      <c r="O111" s="5"/>
      <c r="P111" s="5"/>
      <c r="Q111" s="2"/>
      <c r="R111" s="5"/>
      <c r="S111" s="5"/>
      <c r="T111" s="5"/>
      <c r="U111" s="5"/>
      <c r="V111" s="5"/>
      <c r="W111" s="5"/>
      <c r="X111" s="5"/>
    </row>
    <row r="112" spans="1:24" x14ac:dyDescent="0.25">
      <c r="A112" s="2"/>
      <c r="B112" s="3"/>
      <c r="G112"/>
      <c r="H112" s="8"/>
      <c r="I112" s="2"/>
      <c r="J112" s="5"/>
      <c r="K112" s="5"/>
      <c r="L112" s="5"/>
      <c r="M112" s="5"/>
      <c r="N112" s="5"/>
      <c r="O112" s="5"/>
      <c r="P112" s="5"/>
      <c r="Q112" s="2"/>
      <c r="R112" s="5"/>
      <c r="S112" s="5"/>
      <c r="T112" s="5"/>
      <c r="U112" s="5"/>
      <c r="V112" s="5"/>
      <c r="W112" s="5"/>
      <c r="X112" s="5"/>
    </row>
    <row r="113" spans="1:24" x14ac:dyDescent="0.25">
      <c r="A113" s="2"/>
      <c r="B113" s="3"/>
      <c r="G113"/>
      <c r="H113" s="8"/>
      <c r="I113" s="2"/>
      <c r="J113" s="5"/>
      <c r="K113" s="5"/>
      <c r="L113" s="5"/>
      <c r="M113" s="5"/>
      <c r="N113" s="5"/>
      <c r="O113" s="5"/>
      <c r="P113" s="5"/>
      <c r="Q113" s="2"/>
      <c r="R113" s="5"/>
      <c r="S113" s="5"/>
      <c r="T113" s="5"/>
      <c r="U113" s="5"/>
      <c r="V113" s="5"/>
      <c r="W113" s="5"/>
      <c r="X113" s="5"/>
    </row>
    <row r="114" spans="1:24" x14ac:dyDescent="0.25">
      <c r="A114" s="2"/>
      <c r="B114" s="3"/>
      <c r="G114"/>
      <c r="H114" s="8"/>
      <c r="I114" s="2"/>
      <c r="J114" s="5"/>
      <c r="K114" s="5"/>
      <c r="L114" s="5"/>
      <c r="M114" s="5"/>
      <c r="N114" s="5"/>
      <c r="O114" s="5"/>
      <c r="P114" s="5"/>
      <c r="Q114" s="2"/>
      <c r="R114" s="5"/>
      <c r="S114" s="5"/>
      <c r="T114" s="5"/>
      <c r="U114" s="5"/>
      <c r="V114" s="5"/>
      <c r="W114" s="5"/>
      <c r="X114" s="5"/>
    </row>
    <row r="115" spans="1:24" x14ac:dyDescent="0.25">
      <c r="A115" s="2"/>
      <c r="B115" s="3"/>
      <c r="G115"/>
      <c r="H115" s="8"/>
      <c r="I115" s="2"/>
      <c r="J115" s="5"/>
      <c r="K115" s="5"/>
      <c r="L115" s="5"/>
      <c r="M115" s="5"/>
      <c r="N115" s="5"/>
      <c r="O115" s="5"/>
      <c r="P115" s="5"/>
      <c r="Q115" s="2"/>
      <c r="R115" s="5"/>
      <c r="S115" s="5"/>
      <c r="T115" s="5"/>
      <c r="U115" s="5"/>
      <c r="V115" s="5"/>
      <c r="W115" s="5"/>
      <c r="X115" s="5"/>
    </row>
    <row r="116" spans="1:24" x14ac:dyDescent="0.25">
      <c r="A116" s="2"/>
      <c r="B116" s="3"/>
      <c r="G116"/>
      <c r="H116" s="8"/>
      <c r="I116" s="2"/>
      <c r="J116" s="5"/>
      <c r="K116" s="5"/>
      <c r="L116" s="5"/>
      <c r="M116" s="5"/>
      <c r="N116" s="5"/>
      <c r="O116" s="5"/>
      <c r="P116" s="5"/>
      <c r="Q116" s="2"/>
      <c r="R116" s="5"/>
      <c r="S116" s="5"/>
      <c r="T116" s="5"/>
      <c r="U116" s="5"/>
      <c r="V116" s="5"/>
      <c r="W116" s="5"/>
      <c r="X116" s="5"/>
    </row>
    <row r="117" spans="1:24" x14ac:dyDescent="0.25">
      <c r="A117" s="2"/>
      <c r="B117" s="3"/>
      <c r="G117"/>
      <c r="H117" s="8"/>
      <c r="I117" s="2"/>
      <c r="J117" s="5"/>
      <c r="K117" s="5"/>
      <c r="L117" s="5"/>
      <c r="M117" s="5"/>
      <c r="N117" s="5"/>
      <c r="O117" s="5"/>
      <c r="P117" s="5"/>
      <c r="Q117" s="2"/>
      <c r="R117" s="5"/>
      <c r="S117" s="5"/>
      <c r="T117" s="5"/>
      <c r="U117" s="5"/>
      <c r="V117" s="5"/>
      <c r="W117" s="5"/>
      <c r="X117" s="5"/>
    </row>
    <row r="118" spans="1:24" x14ac:dyDescent="0.25">
      <c r="A118" s="2"/>
      <c r="B118" s="3"/>
      <c r="G118"/>
      <c r="H118" s="8"/>
      <c r="I118" s="2"/>
      <c r="J118" s="5"/>
      <c r="K118" s="5"/>
      <c r="L118" s="5"/>
      <c r="M118" s="5"/>
      <c r="N118" s="5"/>
      <c r="O118" s="5"/>
      <c r="P118" s="5"/>
      <c r="Q118" s="2"/>
      <c r="R118" s="5"/>
      <c r="S118" s="5"/>
      <c r="T118" s="5"/>
      <c r="U118" s="5"/>
      <c r="V118" s="5"/>
      <c r="W118" s="5"/>
      <c r="X118" s="5"/>
    </row>
    <row r="119" spans="1:24" x14ac:dyDescent="0.25">
      <c r="A119" s="2"/>
      <c r="B119" s="3"/>
      <c r="G119"/>
      <c r="H119" s="8"/>
      <c r="I119" s="2"/>
      <c r="J119" s="5"/>
      <c r="K119" s="5"/>
      <c r="L119" s="5"/>
      <c r="M119" s="5"/>
      <c r="N119" s="5"/>
      <c r="O119" s="5"/>
      <c r="P119" s="5"/>
      <c r="Q119" s="2"/>
      <c r="R119" s="5"/>
      <c r="S119" s="5"/>
      <c r="T119" s="5"/>
      <c r="U119" s="5"/>
      <c r="V119" s="5"/>
      <c r="W119" s="5"/>
      <c r="X119" s="5"/>
    </row>
    <row r="120" spans="1:24" x14ac:dyDescent="0.25">
      <c r="A120" s="2"/>
      <c r="B120" s="3"/>
      <c r="G120"/>
      <c r="H120" s="8"/>
      <c r="I120" s="2"/>
      <c r="J120" s="5"/>
      <c r="K120" s="5"/>
      <c r="L120" s="5"/>
      <c r="M120" s="5"/>
      <c r="N120" s="5"/>
      <c r="O120" s="5"/>
      <c r="P120" s="5"/>
      <c r="Q120" s="2"/>
      <c r="R120" s="5"/>
      <c r="S120" s="5"/>
      <c r="T120" s="5"/>
      <c r="U120" s="5"/>
      <c r="V120" s="5"/>
      <c r="W120" s="5"/>
      <c r="X120" s="5"/>
    </row>
    <row r="121" spans="1:24" x14ac:dyDescent="0.25">
      <c r="A121" s="2"/>
      <c r="B121" s="3"/>
      <c r="G121"/>
      <c r="I121" s="2"/>
      <c r="J121" s="5"/>
      <c r="K121" s="5"/>
      <c r="L121" s="5"/>
      <c r="M121" s="5"/>
      <c r="N121" s="5"/>
      <c r="O121" s="5"/>
      <c r="Q121" s="2"/>
      <c r="R121" s="5"/>
      <c r="S121" s="5"/>
      <c r="T121" s="5"/>
      <c r="U121" s="5"/>
      <c r="V121" s="5"/>
      <c r="W121" s="5"/>
    </row>
    <row r="122" spans="1:24" x14ac:dyDescent="0.25">
      <c r="A122" s="2"/>
      <c r="B122" s="3"/>
      <c r="G122"/>
      <c r="I122" s="2"/>
      <c r="J122" s="5"/>
      <c r="K122" s="5"/>
      <c r="L122" s="5"/>
      <c r="M122" s="5"/>
      <c r="N122" s="5"/>
      <c r="O122" s="5"/>
      <c r="Q122" s="2"/>
      <c r="R122" s="5"/>
      <c r="S122" s="5"/>
      <c r="T122" s="5"/>
      <c r="U122" s="5"/>
      <c r="V122" s="5"/>
      <c r="W122" s="5"/>
    </row>
    <row r="123" spans="1:24" x14ac:dyDescent="0.25">
      <c r="A123" s="2"/>
      <c r="B123" s="3"/>
      <c r="G123"/>
      <c r="I123" s="2"/>
      <c r="J123" s="5"/>
      <c r="K123" s="5"/>
      <c r="L123" s="5"/>
      <c r="M123" s="5"/>
      <c r="N123" s="5"/>
      <c r="O123" s="5"/>
      <c r="Q123" s="2"/>
      <c r="R123" s="5"/>
      <c r="S123" s="5"/>
      <c r="T123" s="5"/>
      <c r="U123" s="5"/>
      <c r="V123" s="5"/>
      <c r="W123" s="5"/>
    </row>
    <row r="124" spans="1:24" x14ac:dyDescent="0.25">
      <c r="A124" s="2"/>
      <c r="B124" s="3"/>
      <c r="G124"/>
      <c r="I124" s="2"/>
      <c r="J124" s="5"/>
      <c r="K124" s="5"/>
      <c r="L124" s="5"/>
      <c r="M124" s="5"/>
      <c r="N124" s="5"/>
      <c r="O124" s="5"/>
      <c r="Q124" s="2"/>
      <c r="R124" s="5"/>
      <c r="S124" s="5"/>
      <c r="T124" s="5"/>
      <c r="U124" s="5"/>
      <c r="V124" s="5"/>
      <c r="W124" s="5"/>
    </row>
    <row r="125" spans="1:24" x14ac:dyDescent="0.25">
      <c r="A125" s="2"/>
      <c r="B125" s="3"/>
      <c r="G125"/>
      <c r="I125" s="2"/>
      <c r="J125" s="5"/>
      <c r="K125" s="5"/>
      <c r="L125" s="5"/>
      <c r="M125" s="5"/>
      <c r="N125" s="5"/>
      <c r="O125" s="5"/>
      <c r="Q125" s="2"/>
      <c r="R125" s="5"/>
      <c r="S125" s="5"/>
      <c r="T125" s="5"/>
      <c r="U125" s="5"/>
      <c r="V125" s="5"/>
      <c r="W125" s="5"/>
    </row>
    <row r="126" spans="1:24" x14ac:dyDescent="0.25">
      <c r="A126" s="2"/>
      <c r="B126" s="3"/>
      <c r="G126"/>
      <c r="I126" s="2"/>
      <c r="J126" s="5"/>
      <c r="K126" s="5"/>
      <c r="L126" s="5"/>
      <c r="M126" s="5"/>
      <c r="N126" s="5"/>
      <c r="O126" s="5"/>
      <c r="Q126" s="26"/>
      <c r="R126" s="5"/>
      <c r="S126" s="5"/>
      <c r="T126" s="5"/>
      <c r="U126" s="5"/>
      <c r="V126" s="5"/>
      <c r="W126" s="5"/>
    </row>
    <row r="127" spans="1:24" x14ac:dyDescent="0.25">
      <c r="A127" s="2"/>
      <c r="B127" s="3"/>
      <c r="G127"/>
      <c r="I127" s="2"/>
      <c r="J127" s="5"/>
      <c r="K127" s="5"/>
      <c r="L127" s="5"/>
      <c r="M127" s="5"/>
      <c r="N127" s="5"/>
      <c r="O127" s="5"/>
      <c r="Q127" s="27"/>
      <c r="R127" s="5"/>
      <c r="S127" s="5"/>
      <c r="T127" s="5"/>
      <c r="U127" s="5"/>
      <c r="V127" s="5"/>
      <c r="W127" s="5"/>
    </row>
    <row r="128" spans="1:24" x14ac:dyDescent="0.25">
      <c r="A128" s="2"/>
      <c r="B128" s="3"/>
      <c r="G128"/>
      <c r="I128" s="2"/>
      <c r="J128" s="5"/>
      <c r="K128" s="5"/>
      <c r="L128" s="5"/>
      <c r="M128" s="5"/>
      <c r="N128" s="5"/>
      <c r="O128" s="5"/>
      <c r="Q128" s="26"/>
      <c r="R128" s="5"/>
      <c r="S128" s="5"/>
      <c r="T128" s="5"/>
      <c r="U128" s="5"/>
      <c r="V128" s="5"/>
      <c r="W128" s="5"/>
    </row>
    <row r="135" spans="9:15" x14ac:dyDescent="0.25">
      <c r="I135" t="s">
        <v>2</v>
      </c>
      <c r="J135" s="6">
        <f t="shared" ref="J135:O135" si="20">STDEV(J68:J128)</f>
        <v>9.424030631998645E-2</v>
      </c>
      <c r="K135" s="6">
        <f t="shared" si="20"/>
        <v>7.8950571232916489E-2</v>
      </c>
      <c r="L135" s="6">
        <f t="shared" si="20"/>
        <v>6.2264253025776969E-2</v>
      </c>
      <c r="M135" s="6">
        <f t="shared" si="20"/>
        <v>6.5864691587583374E-2</v>
      </c>
      <c r="N135" s="6">
        <f t="shared" si="20"/>
        <v>6.9975547640293914E-2</v>
      </c>
      <c r="O135" s="6">
        <f t="shared" si="20"/>
        <v>6.7514548717200626E-2</v>
      </c>
    </row>
    <row r="136" spans="9:15" x14ac:dyDescent="0.25">
      <c r="J136" s="7">
        <f t="shared" ref="J136:O136" si="21">SQRT(12)</f>
        <v>3.4641016151377544</v>
      </c>
      <c r="K136" s="7">
        <f t="shared" si="21"/>
        <v>3.4641016151377544</v>
      </c>
      <c r="L136" s="7">
        <f t="shared" si="21"/>
        <v>3.4641016151377544</v>
      </c>
      <c r="M136" s="7">
        <f t="shared" si="21"/>
        <v>3.4641016151377544</v>
      </c>
      <c r="N136" s="7">
        <f t="shared" si="21"/>
        <v>3.4641016151377544</v>
      </c>
      <c r="O136" s="7">
        <f t="shared" si="21"/>
        <v>3.4641016151377544</v>
      </c>
    </row>
    <row r="137" spans="9:15" x14ac:dyDescent="0.25">
      <c r="J137" s="5">
        <f t="shared" ref="J137:O137" si="22">J135*J136</f>
        <v>0.32645799733414177</v>
      </c>
      <c r="K137" s="5">
        <f t="shared" si="22"/>
        <v>0.27349280132399434</v>
      </c>
      <c r="L137" s="5">
        <f t="shared" si="22"/>
        <v>0.21568969947193981</v>
      </c>
      <c r="M137" s="5">
        <f t="shared" si="22"/>
        <v>0.22816198450909764</v>
      </c>
      <c r="N137" s="5">
        <f t="shared" si="22"/>
        <v>0.24240240760089102</v>
      </c>
      <c r="O137" s="5">
        <f t="shared" si="22"/>
        <v>0.23387725725655129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3C09-9DAE-47DE-8FA6-9CF446B72CAD}">
  <dimension ref="B1:AL104"/>
  <sheetViews>
    <sheetView topLeftCell="B1" zoomScale="70" zoomScaleNormal="70" workbookViewId="0">
      <selection activeCell="Y108" sqref="Y108"/>
    </sheetView>
  </sheetViews>
  <sheetFormatPr defaultRowHeight="15" x14ac:dyDescent="0.25"/>
  <cols>
    <col min="2" max="2" width="15.7109375" customWidth="1"/>
    <col min="3" max="3" width="15.42578125" customWidth="1"/>
    <col min="4" max="4" width="16.140625" customWidth="1"/>
    <col min="5" max="5" width="17.28515625" customWidth="1"/>
    <col min="6" max="6" width="14.7109375" customWidth="1"/>
    <col min="7" max="7" width="16.28515625" customWidth="1"/>
    <col min="8" max="8" width="16" customWidth="1"/>
    <col min="9" max="9" width="10.85546875" customWidth="1"/>
    <col min="22" max="22" width="14" customWidth="1"/>
    <col min="23" max="23" width="15.7109375" customWidth="1"/>
    <col min="24" max="24" width="14.28515625" customWidth="1"/>
    <col min="25" max="25" width="16.28515625" customWidth="1"/>
    <col min="26" max="27" width="11.28515625" customWidth="1"/>
    <col min="28" max="28" width="10.5703125" customWidth="1"/>
    <col min="29" max="29" width="10.85546875" customWidth="1"/>
    <col min="31" max="31" width="10.7109375" customWidth="1"/>
    <col min="33" max="33" width="10" customWidth="1"/>
  </cols>
  <sheetData>
    <row r="1" spans="2:38" ht="74.650000000000006" customHeight="1" x14ac:dyDescent="0.25">
      <c r="C1" s="15" t="s">
        <v>12</v>
      </c>
      <c r="D1" s="15" t="s">
        <v>13</v>
      </c>
      <c r="E1" s="15" t="s">
        <v>14</v>
      </c>
      <c r="F1" s="15" t="s">
        <v>15</v>
      </c>
      <c r="G1" s="18" t="s">
        <v>16</v>
      </c>
      <c r="H1" s="18" t="s">
        <v>17</v>
      </c>
      <c r="I1" s="15" t="s">
        <v>18</v>
      </c>
      <c r="J1" s="15" t="s">
        <v>19</v>
      </c>
      <c r="K1" s="18" t="s">
        <v>20</v>
      </c>
      <c r="L1" s="15" t="s">
        <v>21</v>
      </c>
      <c r="M1" s="18" t="s">
        <v>22</v>
      </c>
      <c r="N1" s="15" t="s">
        <v>23</v>
      </c>
      <c r="O1" s="18" t="s">
        <v>24</v>
      </c>
      <c r="P1" s="15" t="s">
        <v>1</v>
      </c>
      <c r="Q1" s="18" t="s">
        <v>9</v>
      </c>
      <c r="R1" s="15" t="s">
        <v>11</v>
      </c>
      <c r="S1" s="18" t="s">
        <v>0</v>
      </c>
      <c r="T1" s="15" t="s">
        <v>8</v>
      </c>
      <c r="U1" s="18" t="s">
        <v>10</v>
      </c>
      <c r="V1" s="28" t="s">
        <v>29</v>
      </c>
      <c r="W1" s="28" t="s">
        <v>30</v>
      </c>
      <c r="X1" s="29" t="s">
        <v>31</v>
      </c>
      <c r="Y1" t="s">
        <v>32</v>
      </c>
      <c r="Z1" s="30" t="s">
        <v>33</v>
      </c>
      <c r="AI1" s="15" t="s">
        <v>34</v>
      </c>
      <c r="AJ1" s="1" t="s">
        <v>46</v>
      </c>
      <c r="AK1" s="1" t="s">
        <v>35</v>
      </c>
      <c r="AL1" s="1" t="s">
        <v>36</v>
      </c>
    </row>
    <row r="2" spans="2:38" x14ac:dyDescent="0.25">
      <c r="B2" s="2">
        <v>42917</v>
      </c>
      <c r="C2" s="19">
        <v>97.9</v>
      </c>
      <c r="D2" s="16">
        <v>102</v>
      </c>
      <c r="E2" s="19">
        <v>111.2</v>
      </c>
      <c r="F2" s="19">
        <v>992.3</v>
      </c>
      <c r="G2" s="16">
        <v>992.3</v>
      </c>
      <c r="H2" s="16">
        <v>971.9</v>
      </c>
      <c r="I2" s="19">
        <v>110.16</v>
      </c>
      <c r="J2" s="19">
        <v>128.5</v>
      </c>
      <c r="K2" s="16">
        <v>170.7</v>
      </c>
      <c r="L2" s="19">
        <v>186.1</v>
      </c>
      <c r="M2" s="16">
        <v>99.1</v>
      </c>
      <c r="N2" s="19">
        <v>104.4</v>
      </c>
      <c r="O2" s="16">
        <v>110.2</v>
      </c>
      <c r="P2" s="19">
        <v>109.6</v>
      </c>
      <c r="Q2" s="16">
        <v>126.1</v>
      </c>
      <c r="R2" s="19">
        <v>134.4</v>
      </c>
      <c r="S2" s="16">
        <v>120.9</v>
      </c>
      <c r="T2" s="3">
        <f>'Master Data '!R2</f>
        <v>134.4</v>
      </c>
      <c r="U2" s="16">
        <v>140.4</v>
      </c>
      <c r="V2">
        <v>9.8762567595822564</v>
      </c>
      <c r="W2">
        <v>7.9249801814172356</v>
      </c>
      <c r="X2">
        <v>7.0642134027789476</v>
      </c>
      <c r="Y2">
        <v>7.2441969318165871</v>
      </c>
      <c r="Z2" s="10">
        <v>305.5</v>
      </c>
      <c r="AI2">
        <v>0.85815399999999997</v>
      </c>
      <c r="AJ2">
        <v>0.78092300000000003</v>
      </c>
      <c r="AK2">
        <v>0.70202200000000003</v>
      </c>
      <c r="AL2">
        <v>0.61658400000000002</v>
      </c>
    </row>
    <row r="3" spans="2:38" x14ac:dyDescent="0.25">
      <c r="B3" s="2">
        <v>42948</v>
      </c>
      <c r="C3" s="16">
        <v>97.2</v>
      </c>
      <c r="D3" s="19">
        <v>100.7</v>
      </c>
      <c r="E3" s="16">
        <v>110.3</v>
      </c>
      <c r="F3" s="16">
        <v>989.3</v>
      </c>
      <c r="G3" s="19">
        <v>980.4</v>
      </c>
      <c r="H3" s="19">
        <v>963.3</v>
      </c>
      <c r="I3" s="16">
        <v>110</v>
      </c>
      <c r="J3" s="16">
        <v>128.6</v>
      </c>
      <c r="K3" s="19">
        <v>171.2</v>
      </c>
      <c r="L3" s="16">
        <v>186.4</v>
      </c>
      <c r="M3" s="19">
        <v>99</v>
      </c>
      <c r="N3" s="16">
        <v>104.1</v>
      </c>
      <c r="O3" s="19">
        <v>109.4</v>
      </c>
      <c r="P3" s="16">
        <v>109.6</v>
      </c>
      <c r="Q3" s="19">
        <v>126.1</v>
      </c>
      <c r="R3" s="16">
        <v>134.4</v>
      </c>
      <c r="S3" s="19">
        <v>121.5</v>
      </c>
      <c r="T3">
        <v>132.4</v>
      </c>
      <c r="U3" s="19">
        <v>141.5</v>
      </c>
      <c r="V3">
        <v>9.8703539637520237</v>
      </c>
      <c r="W3">
        <v>7.9029449819844517</v>
      </c>
      <c r="X3">
        <v>7.0289980068685223</v>
      </c>
      <c r="Y3">
        <v>7.191957276817404</v>
      </c>
      <c r="Z3" s="11">
        <v>303.2</v>
      </c>
      <c r="AI3">
        <v>0.859456</v>
      </c>
      <c r="AJ3">
        <v>0.78140900000000002</v>
      </c>
      <c r="AK3">
        <v>0.70158100000000001</v>
      </c>
      <c r="AL3">
        <v>0.61512</v>
      </c>
    </row>
    <row r="4" spans="2:38" hidden="1" x14ac:dyDescent="0.25">
      <c r="B4" s="2">
        <v>42979</v>
      </c>
      <c r="C4" s="19">
        <v>97.4</v>
      </c>
      <c r="D4" s="16">
        <v>100.8</v>
      </c>
      <c r="E4" s="19">
        <v>110.5</v>
      </c>
      <c r="F4" s="19">
        <v>986.4</v>
      </c>
      <c r="G4" s="16">
        <v>975.3</v>
      </c>
      <c r="H4" s="16">
        <v>956.2</v>
      </c>
      <c r="I4" s="19">
        <v>108.94</v>
      </c>
      <c r="J4" s="19">
        <v>128.6</v>
      </c>
      <c r="K4" s="16">
        <v>170.9</v>
      </c>
      <c r="L4" s="19">
        <v>185.6</v>
      </c>
      <c r="M4" s="16">
        <v>98.7</v>
      </c>
      <c r="N4" s="19">
        <v>103.7</v>
      </c>
      <c r="O4" s="16">
        <v>108.8</v>
      </c>
      <c r="P4" s="19">
        <v>109.5</v>
      </c>
      <c r="Q4" s="16">
        <v>125.9</v>
      </c>
      <c r="R4" s="19">
        <v>134.1</v>
      </c>
      <c r="S4" s="16">
        <v>121.8</v>
      </c>
      <c r="T4">
        <v>132.6</v>
      </c>
      <c r="U4" s="16">
        <v>141.80000000000001</v>
      </c>
      <c r="V4">
        <v>9.9150947975602062</v>
      </c>
      <c r="W4">
        <v>7.9165886367783473</v>
      </c>
      <c r="X4">
        <v>7.0211253976221837</v>
      </c>
      <c r="Y4">
        <v>7.1631461911856871</v>
      </c>
      <c r="Z4" s="10">
        <v>300</v>
      </c>
      <c r="AI4">
        <v>0.86150800000000005</v>
      </c>
      <c r="AJ4">
        <v>0.78256999999999999</v>
      </c>
      <c r="AK4">
        <v>0.70164099999999996</v>
      </c>
      <c r="AL4">
        <v>0.61412999999999995</v>
      </c>
    </row>
    <row r="5" spans="2:38" hidden="1" x14ac:dyDescent="0.25">
      <c r="B5" s="2">
        <v>43009</v>
      </c>
      <c r="C5" s="16">
        <v>98.3</v>
      </c>
      <c r="D5" s="19">
        <v>102.5</v>
      </c>
      <c r="E5" s="16">
        <v>113.9</v>
      </c>
      <c r="F5" s="16">
        <v>998.5</v>
      </c>
      <c r="G5" s="19">
        <v>997.7</v>
      </c>
      <c r="H5" s="19">
        <v>988.9</v>
      </c>
      <c r="I5" s="16">
        <v>110.01</v>
      </c>
      <c r="J5" s="16">
        <v>129.80000000000001</v>
      </c>
      <c r="K5" s="19">
        <v>172.7</v>
      </c>
      <c r="L5" s="16">
        <v>188.3</v>
      </c>
      <c r="M5" s="19">
        <v>99.6</v>
      </c>
      <c r="N5" s="16">
        <v>105.6</v>
      </c>
      <c r="O5" s="19">
        <v>111.9</v>
      </c>
      <c r="P5" s="16">
        <v>110.4</v>
      </c>
      <c r="Q5" s="19">
        <v>128.1</v>
      </c>
      <c r="R5" s="16">
        <v>137.1</v>
      </c>
      <c r="S5" s="19">
        <v>122.6</v>
      </c>
      <c r="T5">
        <v>134</v>
      </c>
      <c r="U5" s="19">
        <v>143.6</v>
      </c>
      <c r="V5">
        <v>9.9207412885918984</v>
      </c>
      <c r="W5">
        <v>7.9755805100385073</v>
      </c>
      <c r="X5">
        <v>7.1219309088030629</v>
      </c>
      <c r="Y5">
        <v>7.3156260579894141</v>
      </c>
      <c r="Z5" s="11">
        <v>310.8</v>
      </c>
      <c r="AI5">
        <v>0.86355800000000005</v>
      </c>
      <c r="AJ5">
        <v>0.78751499999999997</v>
      </c>
      <c r="AK5">
        <v>0.70969599999999999</v>
      </c>
      <c r="AL5">
        <v>0.62505699999999997</v>
      </c>
    </row>
    <row r="6" spans="2:38" hidden="1" x14ac:dyDescent="0.25">
      <c r="B6" s="2">
        <v>43040</v>
      </c>
      <c r="C6" s="19">
        <v>99.6</v>
      </c>
      <c r="D6" s="16">
        <v>104.6</v>
      </c>
      <c r="E6" s="19">
        <v>117.6</v>
      </c>
      <c r="F6" s="19">
        <v>1018.6</v>
      </c>
      <c r="G6" s="16">
        <v>1022.4</v>
      </c>
      <c r="H6" s="16">
        <v>1018.6</v>
      </c>
      <c r="I6" s="19">
        <v>110.78</v>
      </c>
      <c r="J6" s="19">
        <v>131.80000000000001</v>
      </c>
      <c r="K6" s="16">
        <v>176.5</v>
      </c>
      <c r="L6" s="19">
        <v>193.6</v>
      </c>
      <c r="M6" s="16">
        <v>101.2</v>
      </c>
      <c r="N6" s="19">
        <v>108.3</v>
      </c>
      <c r="O6" s="16">
        <v>115.5</v>
      </c>
      <c r="P6" s="19">
        <v>111.8</v>
      </c>
      <c r="Q6" s="16">
        <v>131.5</v>
      </c>
      <c r="R6" s="19">
        <v>141.9</v>
      </c>
      <c r="S6" s="16">
        <v>124.3</v>
      </c>
      <c r="T6">
        <v>136.1</v>
      </c>
      <c r="U6" s="16">
        <v>146.80000000000001</v>
      </c>
      <c r="V6">
        <v>10.008679630496925</v>
      </c>
      <c r="W6">
        <v>8.0962217464360329</v>
      </c>
      <c r="X6">
        <v>7.274344576151055</v>
      </c>
      <c r="Y6">
        <v>7.5181720359558293</v>
      </c>
      <c r="Z6" s="10">
        <v>319.60000000000002</v>
      </c>
      <c r="AI6">
        <v>0.87386399999999997</v>
      </c>
      <c r="AJ6">
        <v>0.80124399999999996</v>
      </c>
      <c r="AK6">
        <v>0.72673399999999999</v>
      </c>
      <c r="AL6">
        <v>0.64527599999999996</v>
      </c>
    </row>
    <row r="7" spans="2:38" hidden="1" x14ac:dyDescent="0.25">
      <c r="B7" s="2">
        <v>43070</v>
      </c>
      <c r="C7" s="16">
        <v>99.5</v>
      </c>
      <c r="D7" s="19">
        <v>104.5</v>
      </c>
      <c r="E7" s="16">
        <v>117.2</v>
      </c>
      <c r="F7" s="16">
        <v>1014.5</v>
      </c>
      <c r="G7" s="19">
        <v>1012.9</v>
      </c>
      <c r="H7" s="19">
        <v>1005.2</v>
      </c>
      <c r="I7" s="16">
        <v>110.25</v>
      </c>
      <c r="J7" s="16">
        <v>131.19999999999999</v>
      </c>
      <c r="K7" s="19">
        <v>175.5</v>
      </c>
      <c r="L7" s="16">
        <v>192.3</v>
      </c>
      <c r="M7" s="19">
        <v>101.2</v>
      </c>
      <c r="N7" s="16">
        <v>108.2</v>
      </c>
      <c r="O7" s="19">
        <v>115.3</v>
      </c>
      <c r="P7" s="16">
        <v>111.6</v>
      </c>
      <c r="Q7" s="19">
        <v>131.1</v>
      </c>
      <c r="R7" s="16">
        <v>141.4</v>
      </c>
      <c r="S7" s="19">
        <v>124.8</v>
      </c>
      <c r="T7">
        <v>137</v>
      </c>
      <c r="U7" s="19">
        <v>147.30000000000001</v>
      </c>
      <c r="V7">
        <v>10.004843916850819</v>
      </c>
      <c r="W7">
        <v>8.0905465507337109</v>
      </c>
      <c r="X7">
        <v>7.2667454730810341</v>
      </c>
      <c r="Y7">
        <v>7.507539555811011</v>
      </c>
      <c r="Z7" s="11">
        <v>320.39999999999998</v>
      </c>
      <c r="AI7">
        <v>0.87189899999999998</v>
      </c>
      <c r="AJ7">
        <v>0.79903199999999996</v>
      </c>
      <c r="AK7">
        <v>0.724217</v>
      </c>
      <c r="AL7">
        <v>0.64256100000000005</v>
      </c>
    </row>
    <row r="8" spans="2:38" hidden="1" x14ac:dyDescent="0.25">
      <c r="B8" s="2">
        <v>43101</v>
      </c>
      <c r="C8" s="19">
        <v>99.4</v>
      </c>
      <c r="D8" s="16">
        <v>104.7</v>
      </c>
      <c r="E8" s="19">
        <v>117.2</v>
      </c>
      <c r="F8" s="19">
        <v>1014.5</v>
      </c>
      <c r="G8" s="16">
        <v>1017.1</v>
      </c>
      <c r="H8" s="16">
        <v>1014.1</v>
      </c>
      <c r="I8" s="19">
        <v>110.09</v>
      </c>
      <c r="J8" s="19">
        <v>131.4</v>
      </c>
      <c r="K8" s="16">
        <v>176.3</v>
      </c>
      <c r="L8" s="19">
        <v>193.7</v>
      </c>
      <c r="M8" s="16">
        <v>101.5</v>
      </c>
      <c r="N8" s="19">
        <v>108.9</v>
      </c>
      <c r="O8" s="16">
        <v>116.5</v>
      </c>
      <c r="P8" s="19">
        <v>112</v>
      </c>
      <c r="Q8" s="16">
        <v>132.30000000000001</v>
      </c>
      <c r="R8" s="19">
        <v>143.1</v>
      </c>
      <c r="S8" s="16">
        <v>125.3</v>
      </c>
      <c r="T8">
        <v>137.80000000000001</v>
      </c>
      <c r="U8" s="16">
        <v>148.69999999999999</v>
      </c>
      <c r="V8">
        <v>10.017515606532374</v>
      </c>
      <c r="W8">
        <v>8.1113106058122959</v>
      </c>
      <c r="X8">
        <v>7.2947509370748511</v>
      </c>
      <c r="Y8">
        <v>7.5460449687324012</v>
      </c>
      <c r="Z8" s="10">
        <v>326.5</v>
      </c>
      <c r="AI8">
        <v>0.87366299999999997</v>
      </c>
      <c r="AJ8">
        <v>0.80252999999999997</v>
      </c>
      <c r="AK8">
        <v>0.72947499999999998</v>
      </c>
      <c r="AL8">
        <v>0.64948399999999995</v>
      </c>
    </row>
    <row r="9" spans="2:38" hidden="1" x14ac:dyDescent="0.25">
      <c r="B9" s="2">
        <v>43132</v>
      </c>
      <c r="C9" s="16">
        <v>99.1</v>
      </c>
      <c r="D9" s="19">
        <v>104.6</v>
      </c>
      <c r="E9" s="16">
        <v>118.1</v>
      </c>
      <c r="F9" s="16">
        <v>1011.7</v>
      </c>
      <c r="G9" s="19">
        <v>1015.1</v>
      </c>
      <c r="H9" s="19">
        <v>1014.3</v>
      </c>
      <c r="I9" s="16">
        <v>108.87</v>
      </c>
      <c r="J9" s="16">
        <v>132.1</v>
      </c>
      <c r="K9" s="19">
        <v>178.4</v>
      </c>
      <c r="L9" s="16">
        <v>196.7</v>
      </c>
      <c r="M9" s="19">
        <v>101.4</v>
      </c>
      <c r="N9" s="16">
        <v>109.8</v>
      </c>
      <c r="O9" s="19">
        <v>117.9</v>
      </c>
      <c r="P9" s="16">
        <v>112.3</v>
      </c>
      <c r="Q9" s="19">
        <v>133.1</v>
      </c>
      <c r="R9" s="16">
        <v>144.4</v>
      </c>
      <c r="S9" s="19">
        <v>126.8</v>
      </c>
      <c r="T9">
        <v>140.19999999999999</v>
      </c>
      <c r="U9" s="19">
        <v>152</v>
      </c>
      <c r="V9">
        <v>9.9777995768462251</v>
      </c>
      <c r="W9">
        <v>8.1173929689821538</v>
      </c>
      <c r="X9">
        <v>7.3345154876102487</v>
      </c>
      <c r="Y9">
        <v>7.6225523430148723</v>
      </c>
      <c r="Z9" s="11">
        <v>326.89999999999998</v>
      </c>
      <c r="AI9">
        <v>0.87330099999999999</v>
      </c>
      <c r="AJ9">
        <v>0.80457299999999998</v>
      </c>
      <c r="AK9">
        <v>0.73496399999999995</v>
      </c>
      <c r="AL9">
        <v>0.65837800000000002</v>
      </c>
    </row>
    <row r="10" spans="2:38" hidden="1" x14ac:dyDescent="0.25">
      <c r="B10" s="2">
        <v>43160</v>
      </c>
      <c r="C10" s="19">
        <v>98.6</v>
      </c>
      <c r="D10" s="16">
        <v>103.6</v>
      </c>
      <c r="E10" s="19">
        <v>115.6</v>
      </c>
      <c r="F10" s="19">
        <v>1005.5</v>
      </c>
      <c r="G10" s="16">
        <v>1005.1</v>
      </c>
      <c r="H10" s="16">
        <v>1000.9</v>
      </c>
      <c r="I10" s="19">
        <v>107.99</v>
      </c>
      <c r="J10" s="19">
        <v>130.4</v>
      </c>
      <c r="K10" s="16">
        <v>175.6</v>
      </c>
      <c r="L10" s="19">
        <v>192.9</v>
      </c>
      <c r="M10" s="16">
        <v>100.2</v>
      </c>
      <c r="N10" s="19">
        <v>108</v>
      </c>
      <c r="O10" s="16">
        <v>115.5</v>
      </c>
      <c r="P10" s="19">
        <v>112.1</v>
      </c>
      <c r="Q10" s="16">
        <v>132.6</v>
      </c>
      <c r="R10" s="19">
        <v>143.4</v>
      </c>
      <c r="S10" s="16">
        <v>124.9</v>
      </c>
      <c r="T10">
        <v>137.4</v>
      </c>
      <c r="U10" s="16">
        <v>148.69999999999999</v>
      </c>
      <c r="V10">
        <v>9.9048881422189918</v>
      </c>
      <c r="W10">
        <v>8.0314428519938943</v>
      </c>
      <c r="X10">
        <v>7.2321984087887943</v>
      </c>
      <c r="Y10">
        <v>7.4899795130184481</v>
      </c>
      <c r="Z10" s="10">
        <v>319.7</v>
      </c>
      <c r="AI10">
        <v>0.86778500000000003</v>
      </c>
      <c r="AJ10">
        <v>0.79622300000000001</v>
      </c>
      <c r="AK10">
        <v>0.724634</v>
      </c>
      <c r="AL10">
        <v>0.64630699999999996</v>
      </c>
    </row>
    <row r="11" spans="2:38" hidden="1" x14ac:dyDescent="0.25">
      <c r="B11" s="2">
        <v>43191</v>
      </c>
      <c r="C11" s="16">
        <v>97.2</v>
      </c>
      <c r="D11" s="19">
        <v>101.2</v>
      </c>
      <c r="E11" s="16">
        <v>111.6</v>
      </c>
      <c r="F11" s="16">
        <v>999</v>
      </c>
      <c r="G11" s="19">
        <v>986.4</v>
      </c>
      <c r="H11" s="19">
        <v>970.6</v>
      </c>
      <c r="I11" s="16">
        <v>105.8</v>
      </c>
      <c r="J11" s="16">
        <v>128.9</v>
      </c>
      <c r="K11" s="19">
        <v>172.7</v>
      </c>
      <c r="L11" s="16">
        <v>188.5</v>
      </c>
      <c r="M11" s="19">
        <v>99.7</v>
      </c>
      <c r="N11" s="16">
        <v>106.1</v>
      </c>
      <c r="O11" s="19">
        <v>112.8</v>
      </c>
      <c r="P11" s="16">
        <v>110.6</v>
      </c>
      <c r="Q11" s="19">
        <v>128.69999999999999</v>
      </c>
      <c r="R11" s="16">
        <v>138.19999999999999</v>
      </c>
      <c r="S11" s="19">
        <v>123.6</v>
      </c>
      <c r="T11">
        <v>135.4</v>
      </c>
      <c r="U11" s="19">
        <v>145.9</v>
      </c>
      <c r="V11">
        <v>9.8919578631385949</v>
      </c>
      <c r="W11">
        <v>7.9639954906099959</v>
      </c>
      <c r="X11">
        <v>7.1198812379550169</v>
      </c>
      <c r="Y11">
        <v>7.3199496501517469</v>
      </c>
      <c r="Z11" s="11">
        <v>305.3</v>
      </c>
      <c r="AI11">
        <v>0.86530099999999999</v>
      </c>
      <c r="AJ11">
        <v>0.790524</v>
      </c>
      <c r="AK11">
        <v>0.71478799999999998</v>
      </c>
      <c r="AL11">
        <v>0.63263000000000003</v>
      </c>
    </row>
    <row r="12" spans="2:38" hidden="1" x14ac:dyDescent="0.25">
      <c r="B12" s="2">
        <v>43221</v>
      </c>
      <c r="C12" s="19">
        <v>97.9</v>
      </c>
      <c r="D12" s="16">
        <v>102.4</v>
      </c>
      <c r="E12" s="19">
        <v>114.5</v>
      </c>
      <c r="F12" s="19">
        <v>1013.2</v>
      </c>
      <c r="G12" s="16">
        <v>1010.3</v>
      </c>
      <c r="H12" s="16">
        <v>1005.3</v>
      </c>
      <c r="I12" s="19">
        <v>108.72</v>
      </c>
      <c r="J12" s="19">
        <v>130</v>
      </c>
      <c r="K12" s="16">
        <v>174.8</v>
      </c>
      <c r="L12" s="19">
        <v>192</v>
      </c>
      <c r="M12" s="16">
        <v>100.7</v>
      </c>
      <c r="N12" s="19">
        <v>108.1</v>
      </c>
      <c r="O12" s="16">
        <v>115.6</v>
      </c>
      <c r="P12" s="19">
        <v>111.8</v>
      </c>
      <c r="Q12" s="16">
        <v>131.69999999999999</v>
      </c>
      <c r="R12" s="19">
        <v>142.4</v>
      </c>
      <c r="S12" s="16">
        <v>124.5</v>
      </c>
      <c r="T12">
        <v>136.9</v>
      </c>
      <c r="U12" s="16">
        <v>147.9</v>
      </c>
      <c r="V12">
        <v>9.9033620929226469</v>
      </c>
      <c r="W12">
        <v>8.0299823871475251</v>
      </c>
      <c r="X12">
        <v>7.2295824349277984</v>
      </c>
      <c r="Y12">
        <v>7.4847816608393325</v>
      </c>
      <c r="Z12" s="10">
        <v>320.3</v>
      </c>
      <c r="AI12">
        <v>0.86997999999999998</v>
      </c>
      <c r="AJ12">
        <v>0.79885700000000004</v>
      </c>
      <c r="AK12">
        <v>0.72650599999999999</v>
      </c>
      <c r="AL12">
        <v>0.64762799999999998</v>
      </c>
    </row>
    <row r="13" spans="2:38" hidden="1" x14ac:dyDescent="0.25">
      <c r="B13" s="2">
        <v>43252</v>
      </c>
      <c r="C13" s="16">
        <v>99.7</v>
      </c>
      <c r="D13" s="19">
        <v>105.5</v>
      </c>
      <c r="E13" s="16">
        <v>118.9</v>
      </c>
      <c r="F13" s="16">
        <v>1018.8</v>
      </c>
      <c r="G13" s="19">
        <v>1024.8</v>
      </c>
      <c r="H13" s="19">
        <v>1030.5</v>
      </c>
      <c r="I13" s="16">
        <v>109.7</v>
      </c>
      <c r="J13" s="16">
        <v>131</v>
      </c>
      <c r="K13" s="19">
        <v>178.1</v>
      </c>
      <c r="L13" s="16">
        <v>197.5</v>
      </c>
      <c r="M13" s="19">
        <v>101.6</v>
      </c>
      <c r="N13" s="16">
        <v>110.1</v>
      </c>
      <c r="O13" s="19">
        <v>119.2</v>
      </c>
      <c r="P13" s="16">
        <v>112.9</v>
      </c>
      <c r="Q13" s="19">
        <v>135.1</v>
      </c>
      <c r="R13" s="16">
        <v>147.4</v>
      </c>
      <c r="S13" s="19">
        <v>124.8</v>
      </c>
      <c r="T13">
        <v>137.69999999999999</v>
      </c>
      <c r="U13" s="19">
        <v>149.30000000000001</v>
      </c>
      <c r="V13">
        <v>9.9967108868720125</v>
      </c>
      <c r="W13">
        <v>8.1697168724495928</v>
      </c>
      <c r="X13">
        <v>7.4132857754478527</v>
      </c>
      <c r="Y13">
        <v>7.7351540271558523</v>
      </c>
      <c r="Z13" s="11">
        <v>332.9</v>
      </c>
      <c r="AI13">
        <v>0.87529800000000002</v>
      </c>
      <c r="AJ13">
        <v>0.80898899999999996</v>
      </c>
      <c r="AK13">
        <v>0.74116599999999999</v>
      </c>
      <c r="AL13">
        <v>0.66687399999999997</v>
      </c>
    </row>
    <row r="14" spans="2:38" hidden="1" x14ac:dyDescent="0.25">
      <c r="B14" s="2">
        <v>43282</v>
      </c>
      <c r="C14" s="19">
        <v>99.2</v>
      </c>
      <c r="D14" s="16">
        <v>104.4</v>
      </c>
      <c r="E14" s="19">
        <v>117.3</v>
      </c>
      <c r="F14" s="19">
        <v>1010.7</v>
      </c>
      <c r="G14" s="16">
        <v>1011.5</v>
      </c>
      <c r="H14" s="16">
        <v>1013.9</v>
      </c>
      <c r="I14" s="19">
        <v>109.41</v>
      </c>
      <c r="J14" s="19">
        <v>130.19999999999999</v>
      </c>
      <c r="K14" s="16">
        <v>175.9</v>
      </c>
      <c r="L14" s="19">
        <v>194.4</v>
      </c>
      <c r="M14" s="16">
        <v>101.4</v>
      </c>
      <c r="N14" s="19">
        <v>109.7</v>
      </c>
      <c r="O14" s="16">
        <v>118.7</v>
      </c>
      <c r="P14" s="19">
        <v>112.4</v>
      </c>
      <c r="Q14" s="16">
        <v>133.69999999999999</v>
      </c>
      <c r="R14" s="19">
        <v>145</v>
      </c>
      <c r="S14" s="16">
        <v>124.2</v>
      </c>
      <c r="T14">
        <v>137</v>
      </c>
      <c r="U14" s="16">
        <v>148.30000000000001</v>
      </c>
      <c r="V14">
        <v>9.991493186363515</v>
      </c>
      <c r="W14">
        <v>8.1654791982846984</v>
      </c>
      <c r="X14">
        <v>7.4092398856689607</v>
      </c>
      <c r="Y14">
        <v>7.7304883262231883</v>
      </c>
      <c r="Z14" s="10">
        <v>331.3</v>
      </c>
      <c r="AI14">
        <v>0.87282000000000004</v>
      </c>
      <c r="AJ14">
        <v>0.80578799999999995</v>
      </c>
      <c r="AK14">
        <v>0.73693600000000004</v>
      </c>
      <c r="AL14">
        <v>0.66174299999999997</v>
      </c>
    </row>
    <row r="15" spans="2:38" hidden="1" x14ac:dyDescent="0.25">
      <c r="B15" s="2">
        <v>43313</v>
      </c>
      <c r="C15" s="16">
        <v>100.4</v>
      </c>
      <c r="D15" s="19">
        <v>106.6</v>
      </c>
      <c r="E15" s="16">
        <v>121.8</v>
      </c>
      <c r="F15" s="16">
        <v>1018.6</v>
      </c>
      <c r="G15" s="19">
        <v>1023.6</v>
      </c>
      <c r="H15" s="19">
        <v>1031</v>
      </c>
      <c r="I15" s="16">
        <v>110.96</v>
      </c>
      <c r="J15" s="16">
        <v>131.5</v>
      </c>
      <c r="K15" s="19">
        <v>178</v>
      </c>
      <c r="L15" s="16">
        <v>197.5</v>
      </c>
      <c r="M15" s="19">
        <v>102.3</v>
      </c>
      <c r="N15" s="16">
        <v>111.7</v>
      </c>
      <c r="O15" s="19">
        <v>121.5</v>
      </c>
      <c r="P15" s="16">
        <v>113.1</v>
      </c>
      <c r="Q15" s="19">
        <v>135.30000000000001</v>
      </c>
      <c r="R15" s="16">
        <v>147.4</v>
      </c>
      <c r="S15" s="19">
        <v>125.7</v>
      </c>
      <c r="T15">
        <v>139.19999999999999</v>
      </c>
      <c r="U15" s="19">
        <v>151.19999999999999</v>
      </c>
      <c r="V15">
        <v>10.033277106723611</v>
      </c>
      <c r="W15">
        <v>8.2501623920585576</v>
      </c>
      <c r="X15">
        <v>7.5320504898095866</v>
      </c>
      <c r="Y15">
        <v>7.9067059094295269</v>
      </c>
      <c r="Z15" s="11">
        <v>340.2</v>
      </c>
      <c r="AI15">
        <v>0.87645700000000004</v>
      </c>
      <c r="AJ15">
        <v>0.81260399999999999</v>
      </c>
      <c r="AK15">
        <v>0.74720500000000001</v>
      </c>
      <c r="AL15">
        <v>0.67530500000000004</v>
      </c>
    </row>
    <row r="16" spans="2:38" hidden="1" x14ac:dyDescent="0.25">
      <c r="B16" s="2">
        <v>43344</v>
      </c>
      <c r="C16" s="19">
        <v>101.2</v>
      </c>
      <c r="D16" s="16">
        <v>108</v>
      </c>
      <c r="E16" s="19">
        <v>124.1</v>
      </c>
      <c r="F16" s="19">
        <v>1012</v>
      </c>
      <c r="G16" s="16">
        <v>1016.9</v>
      </c>
      <c r="H16" s="16">
        <v>1025.7</v>
      </c>
      <c r="I16" s="19">
        <v>110.64</v>
      </c>
      <c r="J16" s="19">
        <v>132.1</v>
      </c>
      <c r="K16" s="16">
        <v>179.7</v>
      </c>
      <c r="L16" s="19">
        <v>200.3</v>
      </c>
      <c r="M16" s="16">
        <v>102.7</v>
      </c>
      <c r="N16" s="19">
        <v>112.6</v>
      </c>
      <c r="O16" s="16">
        <v>123.4</v>
      </c>
      <c r="P16" s="19">
        <v>113.1</v>
      </c>
      <c r="Q16" s="16">
        <v>135.9</v>
      </c>
      <c r="R16" s="19">
        <v>148.4</v>
      </c>
      <c r="S16" s="16">
        <v>125.8</v>
      </c>
      <c r="T16">
        <v>139.6</v>
      </c>
      <c r="U16" s="16">
        <v>151.80000000000001</v>
      </c>
      <c r="V16">
        <v>10.075132852320678</v>
      </c>
      <c r="W16">
        <v>8.3132530468974224</v>
      </c>
      <c r="X16">
        <v>7.6158255748467374</v>
      </c>
      <c r="Y16">
        <v>8.0221237219737365</v>
      </c>
      <c r="Z16" s="10">
        <v>342.3</v>
      </c>
      <c r="AI16">
        <v>0.87716499999999997</v>
      </c>
      <c r="AJ16">
        <v>0.81495300000000004</v>
      </c>
      <c r="AK16">
        <v>0.75113399999999997</v>
      </c>
      <c r="AL16">
        <v>0.68080700000000005</v>
      </c>
    </row>
    <row r="17" spans="2:38" hidden="1" x14ac:dyDescent="0.25">
      <c r="B17" s="2">
        <v>43374</v>
      </c>
      <c r="C17" s="16">
        <v>101.1</v>
      </c>
      <c r="D17" s="19">
        <v>108.2</v>
      </c>
      <c r="E17" s="16">
        <v>125.1</v>
      </c>
      <c r="F17" s="16">
        <v>1016.2</v>
      </c>
      <c r="G17" s="19">
        <v>1023.9</v>
      </c>
      <c r="H17" s="19">
        <v>1036.5999999999999</v>
      </c>
      <c r="I17" s="16">
        <v>111.3</v>
      </c>
      <c r="J17" s="16">
        <v>132.1</v>
      </c>
      <c r="K17" s="19">
        <v>180.5</v>
      </c>
      <c r="L17" s="16">
        <v>201.7</v>
      </c>
      <c r="M17" s="19">
        <v>102.9</v>
      </c>
      <c r="N17" s="16">
        <v>113</v>
      </c>
      <c r="O17" s="19">
        <v>123.7</v>
      </c>
      <c r="P17" s="16">
        <v>113.4</v>
      </c>
      <c r="Q17" s="19">
        <v>136.5</v>
      </c>
      <c r="R17" s="16">
        <v>149.30000000000001</v>
      </c>
      <c r="S17" s="19">
        <v>126.1</v>
      </c>
      <c r="T17">
        <v>140.19999999999999</v>
      </c>
      <c r="U17" s="19">
        <v>152.19999999999999</v>
      </c>
      <c r="V17">
        <v>10.041410604127234</v>
      </c>
      <c r="W17">
        <v>8.3076520774381315</v>
      </c>
      <c r="X17">
        <v>7.6309955162339236</v>
      </c>
      <c r="Y17">
        <v>8.0594243931016525</v>
      </c>
      <c r="Z17" s="11">
        <v>346.1</v>
      </c>
      <c r="AI17">
        <v>0.87709700000000002</v>
      </c>
      <c r="AJ17">
        <v>0.81526699999999996</v>
      </c>
      <c r="AK17">
        <v>0.75253700000000001</v>
      </c>
      <c r="AL17">
        <v>0.68325999999999998</v>
      </c>
    </row>
    <row r="18" spans="2:38" hidden="1" x14ac:dyDescent="0.25">
      <c r="B18" s="2">
        <v>43405</v>
      </c>
      <c r="C18" s="19">
        <v>99.6</v>
      </c>
      <c r="D18" s="16">
        <v>105.6</v>
      </c>
      <c r="E18" s="19">
        <v>119.9</v>
      </c>
      <c r="F18" s="19">
        <v>985.2</v>
      </c>
      <c r="G18" s="16">
        <v>978.5</v>
      </c>
      <c r="H18" s="16">
        <v>979.1</v>
      </c>
      <c r="I18" s="19">
        <v>110.44</v>
      </c>
      <c r="J18" s="19">
        <v>128.69999999999999</v>
      </c>
      <c r="K18" s="16">
        <v>172.9</v>
      </c>
      <c r="L18" s="19">
        <v>190.9</v>
      </c>
      <c r="M18" s="16">
        <v>100.7</v>
      </c>
      <c r="N18" s="19">
        <v>108.4</v>
      </c>
      <c r="O18" s="16">
        <v>116.7</v>
      </c>
      <c r="P18" s="19">
        <v>111.7</v>
      </c>
      <c r="Q18" s="16">
        <v>132.30000000000001</v>
      </c>
      <c r="R18" s="19">
        <v>143.19999999999999</v>
      </c>
      <c r="S18" s="16">
        <v>122.9</v>
      </c>
      <c r="T18">
        <v>135.30000000000001</v>
      </c>
      <c r="U18" s="16">
        <v>145.5</v>
      </c>
      <c r="V18">
        <v>9.9051720994771149</v>
      </c>
      <c r="W18">
        <v>8.1194430237171087</v>
      </c>
      <c r="X18">
        <v>7.3884474982984658</v>
      </c>
      <c r="Y18">
        <v>7.7293548169887742</v>
      </c>
      <c r="Z18" s="10">
        <v>330</v>
      </c>
      <c r="AI18">
        <v>0.86763400000000002</v>
      </c>
      <c r="AJ18">
        <v>0.80016799999999999</v>
      </c>
      <c r="AK18">
        <v>0.73148500000000005</v>
      </c>
      <c r="AL18">
        <v>0.65646899999999997</v>
      </c>
    </row>
    <row r="19" spans="2:38" hidden="1" x14ac:dyDescent="0.25">
      <c r="B19" s="2">
        <v>43435</v>
      </c>
      <c r="C19" s="16">
        <v>100.6</v>
      </c>
      <c r="D19" s="19">
        <v>107.3</v>
      </c>
      <c r="E19" s="16">
        <v>122.6</v>
      </c>
      <c r="F19" s="16">
        <v>981.1</v>
      </c>
      <c r="G19" s="19">
        <v>972.2</v>
      </c>
      <c r="H19" s="19">
        <v>971.7</v>
      </c>
      <c r="I19" s="16">
        <v>110.29</v>
      </c>
      <c r="J19" s="16">
        <v>129.1</v>
      </c>
      <c r="K19" s="19">
        <v>174.1</v>
      </c>
      <c r="L19" s="16">
        <v>193.1</v>
      </c>
      <c r="M19" s="19">
        <v>101.5</v>
      </c>
      <c r="N19" s="16">
        <v>110.2</v>
      </c>
      <c r="O19" s="19">
        <v>119.3</v>
      </c>
      <c r="P19" s="16">
        <v>111.9</v>
      </c>
      <c r="Q19" s="19">
        <v>132.9</v>
      </c>
      <c r="R19" s="16">
        <v>143.9</v>
      </c>
      <c r="S19" s="19">
        <v>123.1</v>
      </c>
      <c r="T19">
        <v>135.9</v>
      </c>
      <c r="U19" s="19">
        <v>147</v>
      </c>
      <c r="V19">
        <v>9.9501988260327394</v>
      </c>
      <c r="W19">
        <v>8.1722849715067625</v>
      </c>
      <c r="X19">
        <v>7.4506372390924636</v>
      </c>
      <c r="Y19">
        <v>7.8087564001889254</v>
      </c>
      <c r="Z19" s="11">
        <v>333.4</v>
      </c>
      <c r="AI19">
        <v>0.86978</v>
      </c>
      <c r="AJ19">
        <v>0.80551200000000001</v>
      </c>
      <c r="AK19">
        <v>0.73946400000000001</v>
      </c>
      <c r="AL19">
        <v>0.66733900000000002</v>
      </c>
    </row>
    <row r="20" spans="2:38" hidden="1" x14ac:dyDescent="0.25">
      <c r="B20" s="2">
        <v>43466</v>
      </c>
      <c r="C20" s="19">
        <v>97.6</v>
      </c>
      <c r="D20" s="16">
        <v>102.3</v>
      </c>
      <c r="E20" s="19">
        <v>113.6</v>
      </c>
      <c r="F20" s="19">
        <v>954.4</v>
      </c>
      <c r="G20" s="16">
        <v>929.5</v>
      </c>
      <c r="H20" s="16">
        <v>915.3</v>
      </c>
      <c r="I20" s="19">
        <v>107.21</v>
      </c>
      <c r="J20" s="19">
        <v>125.2</v>
      </c>
      <c r="K20" s="16">
        <v>165.9</v>
      </c>
      <c r="L20" s="19">
        <v>180.8</v>
      </c>
      <c r="M20" s="16">
        <v>99.1</v>
      </c>
      <c r="N20" s="19">
        <v>105.1</v>
      </c>
      <c r="O20" s="16">
        <v>111.2</v>
      </c>
      <c r="P20" s="19">
        <v>109.3</v>
      </c>
      <c r="Q20" s="16">
        <v>126.2</v>
      </c>
      <c r="R20" s="19">
        <v>134.30000000000001</v>
      </c>
      <c r="S20" s="16">
        <v>120.1</v>
      </c>
      <c r="T20">
        <v>131.1</v>
      </c>
      <c r="U20" s="16">
        <v>140.69999999999999</v>
      </c>
      <c r="V20">
        <v>9.8657609989401198</v>
      </c>
      <c r="W20">
        <v>7.9441270575194389</v>
      </c>
      <c r="X20">
        <v>7.0995341141093524</v>
      </c>
      <c r="Y20">
        <v>7.2925910325162242</v>
      </c>
      <c r="Z20" s="10">
        <v>309.89999999999998</v>
      </c>
      <c r="AI20">
        <v>0.85751900000000003</v>
      </c>
      <c r="AJ20">
        <v>0.78406799999999999</v>
      </c>
      <c r="AK20">
        <v>0.70885900000000002</v>
      </c>
      <c r="AL20">
        <v>0.62809300000000001</v>
      </c>
    </row>
    <row r="21" spans="2:38" hidden="1" x14ac:dyDescent="0.25">
      <c r="B21" s="2">
        <v>43497</v>
      </c>
      <c r="C21" s="16">
        <v>99.7</v>
      </c>
      <c r="D21" s="19">
        <v>105.5</v>
      </c>
      <c r="E21" s="16">
        <v>120.1</v>
      </c>
      <c r="F21" s="16">
        <v>986.6</v>
      </c>
      <c r="G21" s="19">
        <v>975.2</v>
      </c>
      <c r="H21" s="19">
        <v>968.9</v>
      </c>
      <c r="I21" s="16">
        <v>110.39</v>
      </c>
      <c r="J21" s="16">
        <v>128.1</v>
      </c>
      <c r="K21" s="19">
        <v>171.9</v>
      </c>
      <c r="L21" s="16">
        <v>189.8</v>
      </c>
      <c r="M21" s="19">
        <v>101.3</v>
      </c>
      <c r="N21" s="16">
        <v>109.2</v>
      </c>
      <c r="O21" s="19">
        <v>117.1</v>
      </c>
      <c r="P21" s="16">
        <v>111.9</v>
      </c>
      <c r="Q21" s="19">
        <v>132.69999999999999</v>
      </c>
      <c r="R21" s="16">
        <v>143.6</v>
      </c>
      <c r="S21" s="19">
        <v>123.4</v>
      </c>
      <c r="T21">
        <v>135.69999999999999</v>
      </c>
      <c r="U21" s="19">
        <v>146.6</v>
      </c>
      <c r="V21">
        <v>10.071812337655368</v>
      </c>
      <c r="W21">
        <v>8.214153325598998</v>
      </c>
      <c r="X21">
        <v>7.4344425135054619</v>
      </c>
      <c r="Y21">
        <v>7.7332993465726556</v>
      </c>
      <c r="Z21" s="11">
        <v>329.7</v>
      </c>
      <c r="AI21">
        <v>0.87856999999999996</v>
      </c>
      <c r="AJ21">
        <v>0.81426299999999996</v>
      </c>
      <c r="AK21">
        <v>0.74651100000000004</v>
      </c>
      <c r="AL21">
        <v>0.67272699999999996</v>
      </c>
    </row>
    <row r="22" spans="2:38" hidden="1" x14ac:dyDescent="0.25">
      <c r="B22" s="2">
        <v>43525</v>
      </c>
      <c r="C22" s="19">
        <v>101.5</v>
      </c>
      <c r="D22" s="16">
        <v>108.5</v>
      </c>
      <c r="E22" s="19">
        <v>125.6</v>
      </c>
      <c r="F22" s="19">
        <v>995.91</v>
      </c>
      <c r="G22" s="16">
        <v>991.41899999999998</v>
      </c>
      <c r="H22" s="16">
        <v>991.46799999999996</v>
      </c>
      <c r="I22" s="19">
        <v>111.74</v>
      </c>
      <c r="J22" s="19">
        <v>129.5</v>
      </c>
      <c r="K22" s="16">
        <v>175</v>
      </c>
      <c r="L22" s="19">
        <v>194.6</v>
      </c>
      <c r="M22" s="16">
        <v>102.4</v>
      </c>
      <c r="N22" s="19">
        <v>111.3</v>
      </c>
      <c r="O22" s="16">
        <v>120.2</v>
      </c>
      <c r="P22" s="19">
        <v>113.1</v>
      </c>
      <c r="Q22" s="16">
        <v>135.6</v>
      </c>
      <c r="R22" s="19">
        <v>148</v>
      </c>
      <c r="S22" s="16">
        <v>124.6</v>
      </c>
      <c r="T22">
        <v>137.5</v>
      </c>
      <c r="U22" s="16">
        <v>148.69999999999999</v>
      </c>
      <c r="V22">
        <v>10.138317536598867</v>
      </c>
      <c r="W22">
        <v>8.3323645693987771</v>
      </c>
      <c r="X22">
        <v>7.5996173611822382</v>
      </c>
      <c r="Y22">
        <v>7.9659336742406719</v>
      </c>
      <c r="Z22" s="10">
        <v>345.26</v>
      </c>
      <c r="AI22">
        <v>0.88491500000000001</v>
      </c>
      <c r="AJ22">
        <v>0.824187</v>
      </c>
      <c r="AK22">
        <v>0.76042299999999996</v>
      </c>
      <c r="AL22">
        <v>0.690469</v>
      </c>
    </row>
    <row r="23" spans="2:38" hidden="1" x14ac:dyDescent="0.25">
      <c r="B23" s="2">
        <v>43556</v>
      </c>
      <c r="C23" s="16">
        <v>102.9</v>
      </c>
      <c r="D23" s="19">
        <v>110.4</v>
      </c>
      <c r="E23" s="16">
        <v>128.69999999999999</v>
      </c>
      <c r="F23" s="16">
        <v>1009.755</v>
      </c>
      <c r="G23" s="19">
        <v>1008.623</v>
      </c>
      <c r="H23" s="19">
        <v>1014.475</v>
      </c>
      <c r="I23" s="16">
        <v>112.43</v>
      </c>
      <c r="J23" s="16">
        <v>131</v>
      </c>
      <c r="K23" s="19">
        <v>177.8</v>
      </c>
      <c r="L23" s="16">
        <v>198.6</v>
      </c>
      <c r="M23" s="19">
        <v>103.7</v>
      </c>
      <c r="N23" s="16">
        <v>113.6</v>
      </c>
      <c r="O23" s="19">
        <v>122.8</v>
      </c>
      <c r="P23" s="16">
        <v>113.9</v>
      </c>
      <c r="Q23" s="19">
        <v>137.6</v>
      </c>
      <c r="R23" s="16">
        <v>152</v>
      </c>
      <c r="S23" s="19">
        <v>126</v>
      </c>
      <c r="T23">
        <v>139.19999999999999</v>
      </c>
      <c r="U23" s="19">
        <v>150.80000000000001</v>
      </c>
      <c r="V23">
        <v>10.320397494578831</v>
      </c>
      <c r="W23">
        <v>8.5020996429284033</v>
      </c>
      <c r="X23">
        <v>7.772537057405323</v>
      </c>
      <c r="Y23">
        <v>8.1659491820744687</v>
      </c>
      <c r="Z23" s="11">
        <v>352.82870000000003</v>
      </c>
      <c r="AI23">
        <v>0.89761599999999997</v>
      </c>
      <c r="AJ23">
        <v>0.83961600000000003</v>
      </c>
      <c r="AK23">
        <v>0.77695599999999998</v>
      </c>
      <c r="AL23">
        <v>0.70810300000000004</v>
      </c>
    </row>
    <row r="24" spans="2:38" hidden="1" x14ac:dyDescent="0.25">
      <c r="B24" s="2">
        <v>43586</v>
      </c>
      <c r="C24" s="19">
        <v>104.4</v>
      </c>
      <c r="D24" s="16">
        <v>113.3</v>
      </c>
      <c r="E24" s="19">
        <v>133.80000000000001</v>
      </c>
      <c r="F24" s="19">
        <v>1022.947</v>
      </c>
      <c r="G24" s="16">
        <v>1031.0509999999999</v>
      </c>
      <c r="H24" s="16">
        <v>1045.134</v>
      </c>
      <c r="I24" s="19">
        <v>114.29</v>
      </c>
      <c r="J24" s="19">
        <v>132.5</v>
      </c>
      <c r="K24" s="16">
        <v>180.4</v>
      </c>
      <c r="L24" s="19">
        <v>202.9</v>
      </c>
      <c r="M24" s="16">
        <v>104.8</v>
      </c>
      <c r="N24" s="19">
        <v>116</v>
      </c>
      <c r="O24" s="16">
        <v>126.1</v>
      </c>
      <c r="P24" s="19">
        <v>114.6</v>
      </c>
      <c r="Q24" s="16">
        <v>139.4</v>
      </c>
      <c r="R24" s="19">
        <v>155.80000000000001</v>
      </c>
      <c r="S24" s="16">
        <v>127.3</v>
      </c>
      <c r="T24">
        <v>141.1</v>
      </c>
      <c r="U24" s="16">
        <v>153.69999999999999</v>
      </c>
      <c r="V24">
        <v>10.380787038645222</v>
      </c>
      <c r="W24">
        <v>8.6184792513722162</v>
      </c>
      <c r="X24">
        <v>7.9401618353276584</v>
      </c>
      <c r="Y24">
        <v>8.4067255396653096</v>
      </c>
      <c r="Z24" s="10">
        <v>367.94099999999997</v>
      </c>
      <c r="AI24">
        <v>0.90384100000000001</v>
      </c>
      <c r="AJ24">
        <v>0.84962000000000004</v>
      </c>
      <c r="AK24">
        <v>0.79151199999999999</v>
      </c>
      <c r="AL24">
        <v>0.72730799999999995</v>
      </c>
    </row>
    <row r="25" spans="2:38" hidden="1" x14ac:dyDescent="0.25">
      <c r="B25" s="2">
        <v>43617</v>
      </c>
      <c r="C25" s="16">
        <v>103.6</v>
      </c>
      <c r="D25" s="19">
        <v>111.4</v>
      </c>
      <c r="E25" s="16">
        <v>129.69999999999999</v>
      </c>
      <c r="F25" s="16">
        <v>1017.809</v>
      </c>
      <c r="G25" s="19">
        <v>1016.832</v>
      </c>
      <c r="H25" s="19">
        <v>1020.982</v>
      </c>
      <c r="I25" s="16">
        <v>112.44</v>
      </c>
      <c r="J25" s="16">
        <v>130.5</v>
      </c>
      <c r="K25" s="19">
        <v>175.2</v>
      </c>
      <c r="L25" s="16">
        <v>194.3</v>
      </c>
      <c r="M25" s="19">
        <v>103.1</v>
      </c>
      <c r="N25" s="16">
        <v>112.1</v>
      </c>
      <c r="O25" s="19">
        <v>120.3</v>
      </c>
      <c r="P25" s="16">
        <v>113.3</v>
      </c>
      <c r="Q25" s="19">
        <v>136.30000000000001</v>
      </c>
      <c r="R25" s="16">
        <v>149.5</v>
      </c>
      <c r="S25" s="19">
        <v>124.9</v>
      </c>
      <c r="T25">
        <v>137.19999999999999</v>
      </c>
      <c r="U25" s="19">
        <v>147.80000000000001</v>
      </c>
      <c r="V25">
        <v>10.367800594458554</v>
      </c>
      <c r="W25">
        <v>8.4962910646457974</v>
      </c>
      <c r="X25">
        <v>7.7257799587138063</v>
      </c>
      <c r="Y25">
        <v>8.0728303272327739</v>
      </c>
      <c r="Z25" s="11">
        <v>350.84140000000002</v>
      </c>
      <c r="AI25">
        <v>0.89698800000000001</v>
      </c>
      <c r="AJ25">
        <v>0.83595399999999997</v>
      </c>
      <c r="AK25">
        <v>0.76981299999999997</v>
      </c>
      <c r="AL25">
        <v>0.69761499999999999</v>
      </c>
    </row>
    <row r="26" spans="2:38" hidden="1" x14ac:dyDescent="0.25">
      <c r="B26" s="2">
        <v>43647</v>
      </c>
      <c r="C26" s="19">
        <v>105.5</v>
      </c>
      <c r="D26" s="16">
        <v>114.2</v>
      </c>
      <c r="E26" s="19">
        <v>134.6</v>
      </c>
      <c r="F26" s="19">
        <v>1034.598</v>
      </c>
      <c r="G26" s="16">
        <v>1037.788</v>
      </c>
      <c r="H26" s="16">
        <v>1045.9259999999999</v>
      </c>
      <c r="I26" s="19">
        <v>114.15</v>
      </c>
      <c r="J26" s="19">
        <v>133.1</v>
      </c>
      <c r="K26" s="16">
        <v>179.5</v>
      </c>
      <c r="L26" s="19">
        <v>200.4</v>
      </c>
      <c r="M26" s="16">
        <v>104.9</v>
      </c>
      <c r="N26" s="19">
        <v>115.5</v>
      </c>
      <c r="O26" s="16">
        <v>124.5</v>
      </c>
      <c r="P26" s="19">
        <v>114.5</v>
      </c>
      <c r="Q26" s="16">
        <v>139</v>
      </c>
      <c r="R26" s="19">
        <v>154.6</v>
      </c>
      <c r="S26" s="16">
        <v>127.6</v>
      </c>
      <c r="T26">
        <v>141</v>
      </c>
      <c r="U26" s="16">
        <v>152.69999999999999</v>
      </c>
      <c r="V26">
        <v>10.548791495367237</v>
      </c>
      <c r="W26">
        <v>8.6987035842072906</v>
      </c>
      <c r="X26">
        <v>7.959135672811823</v>
      </c>
      <c r="Y26">
        <v>8.3682989742487397</v>
      </c>
      <c r="Z26" s="10">
        <v>365.7303</v>
      </c>
      <c r="AI26">
        <v>0.91160099999999999</v>
      </c>
      <c r="AJ26">
        <v>0.85391799999999995</v>
      </c>
      <c r="AK26">
        <v>0.79092700000000005</v>
      </c>
      <c r="AL26">
        <v>0.7218</v>
      </c>
    </row>
    <row r="27" spans="2:38" hidden="1" x14ac:dyDescent="0.25">
      <c r="B27" s="2">
        <v>43678</v>
      </c>
      <c r="C27" s="16">
        <v>106.9</v>
      </c>
      <c r="D27" s="19">
        <v>116.3</v>
      </c>
      <c r="E27" s="16">
        <v>138</v>
      </c>
      <c r="F27" s="16">
        <v>1043.722</v>
      </c>
      <c r="G27" s="19">
        <v>1048.357</v>
      </c>
      <c r="H27" s="19">
        <v>1060.585</v>
      </c>
      <c r="I27" s="16">
        <v>115.51</v>
      </c>
      <c r="J27" s="16">
        <v>134.19999999999999</v>
      </c>
      <c r="K27" s="19">
        <v>181.6</v>
      </c>
      <c r="L27" s="16">
        <v>203.6</v>
      </c>
      <c r="M27" s="19">
        <v>106.2</v>
      </c>
      <c r="N27" s="16">
        <v>117.6</v>
      </c>
      <c r="O27" s="19">
        <v>127.2</v>
      </c>
      <c r="P27" s="16">
        <v>115.5</v>
      </c>
      <c r="Q27" s="19">
        <v>141.19999999999999</v>
      </c>
      <c r="R27" s="16">
        <v>158.1</v>
      </c>
      <c r="S27" s="19">
        <v>128.69999999999999</v>
      </c>
      <c r="T27">
        <v>142.1</v>
      </c>
      <c r="U27" s="19">
        <v>154</v>
      </c>
      <c r="V27">
        <v>10.654080958002103</v>
      </c>
      <c r="W27">
        <v>8.8245301140549977</v>
      </c>
      <c r="X27">
        <v>8.1099035019420143</v>
      </c>
      <c r="Y27">
        <v>8.5642365745976772</v>
      </c>
      <c r="Z27" s="11">
        <v>370.39120000000003</v>
      </c>
      <c r="AI27">
        <v>0.92164100000000004</v>
      </c>
      <c r="AJ27">
        <v>0.86643300000000001</v>
      </c>
      <c r="AK27">
        <v>0.80519399999999997</v>
      </c>
      <c r="AL27">
        <v>0.73796700000000004</v>
      </c>
    </row>
    <row r="28" spans="2:38" hidden="1" x14ac:dyDescent="0.25">
      <c r="B28" s="2">
        <v>43709</v>
      </c>
      <c r="C28" s="19">
        <v>107.9</v>
      </c>
      <c r="D28" s="16">
        <v>117.4</v>
      </c>
      <c r="E28" s="19">
        <v>138.6</v>
      </c>
      <c r="F28" s="19">
        <v>1052.375</v>
      </c>
      <c r="G28" s="16">
        <v>1055.174</v>
      </c>
      <c r="H28" s="16">
        <v>1065.1469999999999</v>
      </c>
      <c r="I28" s="19">
        <v>116.34</v>
      </c>
      <c r="J28" s="19">
        <v>133.9</v>
      </c>
      <c r="K28" s="16">
        <v>181.1</v>
      </c>
      <c r="L28" s="19">
        <v>202.3</v>
      </c>
      <c r="M28" s="16">
        <v>106</v>
      </c>
      <c r="N28" s="19">
        <v>116.7</v>
      </c>
      <c r="O28" s="16">
        <v>125.1</v>
      </c>
      <c r="P28" s="19">
        <v>115.4</v>
      </c>
      <c r="Q28" s="16">
        <v>140.9</v>
      </c>
      <c r="R28" s="19">
        <v>157.30000000000001</v>
      </c>
      <c r="S28" s="16">
        <v>128.1</v>
      </c>
      <c r="T28">
        <v>140.9</v>
      </c>
      <c r="U28" s="16">
        <v>152</v>
      </c>
      <c r="V28">
        <v>10.809976394438607</v>
      </c>
      <c r="W28">
        <v>8.9017141331515912</v>
      </c>
      <c r="X28">
        <v>8.1320984452188441</v>
      </c>
      <c r="Y28">
        <v>8.5351602019748984</v>
      </c>
      <c r="Z28" s="10">
        <v>367.38080000000002</v>
      </c>
      <c r="AI28">
        <v>0.92669100000000004</v>
      </c>
      <c r="AJ28">
        <v>0.86856900000000004</v>
      </c>
      <c r="AK28">
        <v>0.80270600000000003</v>
      </c>
      <c r="AL28">
        <v>0.73086899999999999</v>
      </c>
    </row>
    <row r="29" spans="2:38" hidden="1" x14ac:dyDescent="0.25">
      <c r="B29" s="2">
        <v>43739</v>
      </c>
      <c r="C29" s="16">
        <v>107.8</v>
      </c>
      <c r="D29" s="19">
        <v>117.6</v>
      </c>
      <c r="E29" s="16">
        <v>140.9</v>
      </c>
      <c r="F29" s="16">
        <v>1052.96</v>
      </c>
      <c r="G29" s="19">
        <v>1060.46</v>
      </c>
      <c r="H29" s="19">
        <v>1077.386</v>
      </c>
      <c r="I29" s="16">
        <v>117.76</v>
      </c>
      <c r="J29" s="16">
        <v>134.80000000000001</v>
      </c>
      <c r="K29" s="19">
        <v>183.3</v>
      </c>
      <c r="L29" s="16">
        <v>206.1</v>
      </c>
      <c r="M29" s="19">
        <v>106.9</v>
      </c>
      <c r="N29" s="16">
        <v>118.8</v>
      </c>
      <c r="O29" s="19">
        <v>128.4</v>
      </c>
      <c r="P29" s="16">
        <v>116.4</v>
      </c>
      <c r="Q29" s="19">
        <v>143.5</v>
      </c>
      <c r="R29" s="16">
        <v>161.5</v>
      </c>
      <c r="S29" s="19">
        <v>129</v>
      </c>
      <c r="T29">
        <v>142.80000000000001</v>
      </c>
      <c r="U29" s="19">
        <v>154.6</v>
      </c>
      <c r="V29">
        <v>10.816459791565503</v>
      </c>
      <c r="W29">
        <v>8.9756908629189223</v>
      </c>
      <c r="X29">
        <v>8.2626411610113433</v>
      </c>
      <c r="Y29">
        <v>8.7385258469547189</v>
      </c>
      <c r="Z29" s="11">
        <v>380.37380000000002</v>
      </c>
      <c r="AI29">
        <v>0.93010199999999998</v>
      </c>
      <c r="AJ29">
        <v>0.87701899999999999</v>
      </c>
      <c r="AK29">
        <v>0.81636699999999995</v>
      </c>
      <c r="AL29">
        <v>0.74999099999999996</v>
      </c>
    </row>
    <row r="30" spans="2:38" hidden="1" x14ac:dyDescent="0.25">
      <c r="B30" s="2">
        <v>43770</v>
      </c>
      <c r="C30" s="19">
        <v>107.6</v>
      </c>
      <c r="D30" s="16">
        <v>117.2</v>
      </c>
      <c r="E30" s="19">
        <v>141.4</v>
      </c>
      <c r="F30" s="19">
        <v>1045.933</v>
      </c>
      <c r="G30" s="16">
        <v>1052.009</v>
      </c>
      <c r="H30" s="16">
        <v>1067.944</v>
      </c>
      <c r="I30" s="19">
        <v>117.98</v>
      </c>
      <c r="J30" s="19">
        <v>135</v>
      </c>
      <c r="K30" s="16">
        <v>184</v>
      </c>
      <c r="L30" s="19">
        <v>207.2</v>
      </c>
      <c r="M30" s="16">
        <v>106.7</v>
      </c>
      <c r="N30" s="19">
        <v>118.8</v>
      </c>
      <c r="O30" s="16">
        <v>128.6</v>
      </c>
      <c r="P30" s="19">
        <v>116.4</v>
      </c>
      <c r="Q30" s="16">
        <v>143.69999999999999</v>
      </c>
      <c r="R30" s="19">
        <v>162</v>
      </c>
      <c r="S30" s="16">
        <v>129.1</v>
      </c>
      <c r="T30">
        <v>143.19999999999999</v>
      </c>
      <c r="U30" s="16">
        <v>155.69999999999999</v>
      </c>
      <c r="V30">
        <v>10.786720391509231</v>
      </c>
      <c r="W30">
        <v>8.9625277295295653</v>
      </c>
      <c r="X30">
        <v>8.2606752157311423</v>
      </c>
      <c r="Y30">
        <v>8.7467056289148353</v>
      </c>
      <c r="Z30" s="10">
        <v>381.45260000000002</v>
      </c>
      <c r="AI30">
        <v>0.92930199999999996</v>
      </c>
      <c r="AJ30">
        <v>0.87743599999999999</v>
      </c>
      <c r="AK30">
        <v>0.81821999999999995</v>
      </c>
      <c r="AL30">
        <v>0.75322599999999995</v>
      </c>
    </row>
    <row r="31" spans="2:38" hidden="1" x14ac:dyDescent="0.25">
      <c r="B31" s="2">
        <v>43800</v>
      </c>
      <c r="C31" s="16">
        <v>108.2</v>
      </c>
      <c r="D31" s="19">
        <v>118.7</v>
      </c>
      <c r="E31" s="16">
        <v>145.1</v>
      </c>
      <c r="F31" s="16">
        <v>1047.68</v>
      </c>
      <c r="G31" s="19">
        <v>1061.7819999999999</v>
      </c>
      <c r="H31" s="19">
        <v>1087.479</v>
      </c>
      <c r="I31" s="16">
        <v>119.71</v>
      </c>
      <c r="J31" s="16">
        <v>136.4</v>
      </c>
      <c r="K31" s="19">
        <v>187.7</v>
      </c>
      <c r="L31" s="16">
        <v>213</v>
      </c>
      <c r="M31" s="19">
        <v>107.8</v>
      </c>
      <c r="N31" s="16">
        <v>121.4</v>
      </c>
      <c r="O31" s="19">
        <v>132.69999999999999</v>
      </c>
      <c r="P31" s="16">
        <v>117.7</v>
      </c>
      <c r="Q31" s="19">
        <v>147</v>
      </c>
      <c r="R31" s="16">
        <v>167.3</v>
      </c>
      <c r="S31" s="19">
        <v>130</v>
      </c>
      <c r="T31">
        <v>144.80000000000001</v>
      </c>
      <c r="U31" s="19">
        <v>158.19999999999999</v>
      </c>
      <c r="V31">
        <v>10.845201136916474</v>
      </c>
      <c r="W31">
        <v>9.0879429297835834</v>
      </c>
      <c r="X31">
        <v>8.4474994871696367</v>
      </c>
      <c r="Y31">
        <v>9.0203910812672881</v>
      </c>
      <c r="Z31" s="11">
        <v>392.26549999999997</v>
      </c>
      <c r="AI31">
        <v>0.93207099999999998</v>
      </c>
      <c r="AJ31">
        <v>0.88511700000000004</v>
      </c>
      <c r="AK31">
        <v>0.83184000000000002</v>
      </c>
      <c r="AL31">
        <v>0.77313799999999999</v>
      </c>
    </row>
    <row r="32" spans="2:38" hidden="1" x14ac:dyDescent="0.25">
      <c r="B32" s="2">
        <v>43831</v>
      </c>
      <c r="C32" s="19">
        <v>108.3</v>
      </c>
      <c r="D32" s="16">
        <v>119.3</v>
      </c>
      <c r="E32" s="19">
        <v>145.9</v>
      </c>
      <c r="F32" s="19">
        <v>1044.3510000000001</v>
      </c>
      <c r="G32" s="16">
        <v>1061.4659999999999</v>
      </c>
      <c r="H32" s="16">
        <v>1089.645</v>
      </c>
      <c r="I32" s="19">
        <v>120.46</v>
      </c>
      <c r="J32" s="19">
        <v>137.1</v>
      </c>
      <c r="K32" s="16">
        <v>189.3</v>
      </c>
      <c r="L32" s="19">
        <v>215.1</v>
      </c>
      <c r="M32" s="16">
        <v>108.2</v>
      </c>
      <c r="N32" s="19">
        <v>122.6</v>
      </c>
      <c r="O32" s="16">
        <v>134.5</v>
      </c>
      <c r="P32" s="19">
        <v>118.3</v>
      </c>
      <c r="Q32" s="16">
        <v>148.6</v>
      </c>
      <c r="R32" s="19">
        <v>169.9</v>
      </c>
      <c r="S32" s="16">
        <v>131</v>
      </c>
      <c r="T32">
        <v>146.5</v>
      </c>
      <c r="U32" s="16">
        <v>161</v>
      </c>
      <c r="V32">
        <v>10.831824055421912</v>
      </c>
      <c r="W32">
        <v>9.1063544356790107</v>
      </c>
      <c r="X32">
        <v>8.4920001667322875</v>
      </c>
      <c r="Y32">
        <v>9.0969948441362209</v>
      </c>
      <c r="Z32" s="10">
        <v>396.88049999999998</v>
      </c>
      <c r="AI32">
        <v>0.93558200000000002</v>
      </c>
      <c r="AJ32">
        <v>0.89147500000000002</v>
      </c>
      <c r="AK32">
        <v>0.84178299999999995</v>
      </c>
      <c r="AL32">
        <v>0.78668099999999996</v>
      </c>
    </row>
    <row r="33" spans="2:38" hidden="1" x14ac:dyDescent="0.25">
      <c r="B33" s="2">
        <v>43862</v>
      </c>
      <c r="C33" s="16">
        <v>109.1</v>
      </c>
      <c r="D33" s="19">
        <v>119.9</v>
      </c>
      <c r="E33" s="16">
        <v>146.1</v>
      </c>
      <c r="F33" s="16">
        <v>1063.06</v>
      </c>
      <c r="G33" s="19">
        <v>1083.037</v>
      </c>
      <c r="H33" s="19">
        <v>1114.049</v>
      </c>
      <c r="I33" s="16">
        <v>120.55</v>
      </c>
      <c r="J33" s="16">
        <v>137.80000000000001</v>
      </c>
      <c r="K33" s="19">
        <v>189.8</v>
      </c>
      <c r="L33" s="16">
        <v>215.3</v>
      </c>
      <c r="M33" s="19">
        <v>108.8</v>
      </c>
      <c r="N33" s="16">
        <v>123.5</v>
      </c>
      <c r="O33" s="19">
        <v>135</v>
      </c>
      <c r="P33" s="16">
        <v>118.5</v>
      </c>
      <c r="Q33" s="19">
        <v>149</v>
      </c>
      <c r="R33" s="16">
        <v>170.4</v>
      </c>
      <c r="S33" s="19">
        <v>130.9</v>
      </c>
      <c r="T33">
        <v>146</v>
      </c>
      <c r="U33" s="19">
        <v>159.69999999999999</v>
      </c>
      <c r="V33">
        <v>10.989178639974313</v>
      </c>
      <c r="W33">
        <v>9.2215214697288417</v>
      </c>
      <c r="X33">
        <v>8.583051504044823</v>
      </c>
      <c r="Y33">
        <v>9.17661673923946</v>
      </c>
      <c r="Z33" s="11">
        <v>400.02940000000001</v>
      </c>
      <c r="AI33">
        <v>0.94032000000000004</v>
      </c>
      <c r="AJ33">
        <v>0.89478800000000003</v>
      </c>
      <c r="AK33">
        <v>0.84233499999999994</v>
      </c>
      <c r="AL33">
        <v>0.78442599999999996</v>
      </c>
    </row>
    <row r="34" spans="2:38" hidden="1" x14ac:dyDescent="0.25">
      <c r="B34" s="2">
        <v>43891</v>
      </c>
      <c r="C34" s="19">
        <v>108.7</v>
      </c>
      <c r="D34" s="16">
        <v>118.9</v>
      </c>
      <c r="E34" s="19">
        <v>136.80000000000001</v>
      </c>
      <c r="F34" s="19">
        <v>1054.5</v>
      </c>
      <c r="G34" s="16">
        <v>1061.4749999999999</v>
      </c>
      <c r="H34" s="16">
        <v>1078.319</v>
      </c>
      <c r="I34" s="19">
        <v>116.35</v>
      </c>
      <c r="J34" s="19">
        <v>133.9</v>
      </c>
      <c r="K34" s="16">
        <v>182.1</v>
      </c>
      <c r="L34" s="19">
        <v>204</v>
      </c>
      <c r="M34" s="16">
        <v>106.1</v>
      </c>
      <c r="N34" s="19">
        <v>117.3</v>
      </c>
      <c r="O34" s="16">
        <v>125.3</v>
      </c>
      <c r="P34" s="19">
        <v>115.5</v>
      </c>
      <c r="Q34" s="16">
        <v>141.69999999999999</v>
      </c>
      <c r="R34" s="19">
        <v>159.1</v>
      </c>
      <c r="S34" s="16">
        <v>126.6</v>
      </c>
      <c r="T34">
        <v>139.19999999999999</v>
      </c>
      <c r="U34" s="16">
        <v>150.80000000000001</v>
      </c>
      <c r="V34">
        <v>10.912067012676909</v>
      </c>
      <c r="W34">
        <v>8.9955490331110077</v>
      </c>
      <c r="X34">
        <v>8.2234190913536214</v>
      </c>
      <c r="Y34">
        <v>8.6333643501791197</v>
      </c>
      <c r="Z34" s="10">
        <v>364.64120000000003</v>
      </c>
      <c r="AI34">
        <v>0.92753200000000002</v>
      </c>
      <c r="AJ34">
        <v>0.87218200000000001</v>
      </c>
      <c r="AK34">
        <v>0.80992299999999995</v>
      </c>
      <c r="AL34">
        <v>0.741977</v>
      </c>
    </row>
    <row r="35" spans="2:38" hidden="1" x14ac:dyDescent="0.25">
      <c r="B35" s="2">
        <v>43922</v>
      </c>
      <c r="C35" s="16">
        <v>106.2</v>
      </c>
      <c r="D35" s="19">
        <v>115.9</v>
      </c>
      <c r="E35" s="16">
        <v>123</v>
      </c>
      <c r="F35" s="16">
        <v>1001.772</v>
      </c>
      <c r="G35" s="19">
        <v>983.66200000000003</v>
      </c>
      <c r="H35" s="19">
        <v>977.58500000000004</v>
      </c>
      <c r="I35" s="16">
        <v>108.99</v>
      </c>
      <c r="J35" s="16">
        <v>124.6</v>
      </c>
      <c r="K35" s="19">
        <v>166.3</v>
      </c>
      <c r="L35" s="16">
        <v>183.7</v>
      </c>
      <c r="M35" s="19">
        <v>99.5</v>
      </c>
      <c r="N35" s="16">
        <v>106.5</v>
      </c>
      <c r="O35" s="19">
        <v>111.9</v>
      </c>
      <c r="P35" s="16">
        <v>109</v>
      </c>
      <c r="Q35" s="19">
        <v>127.3</v>
      </c>
      <c r="R35" s="16">
        <v>140.19999999999999</v>
      </c>
      <c r="S35" s="19">
        <v>117.2</v>
      </c>
      <c r="T35">
        <v>127.3</v>
      </c>
      <c r="U35" s="19">
        <v>135.80000000000001</v>
      </c>
      <c r="V35">
        <v>10.504558293864136</v>
      </c>
      <c r="W35">
        <v>8.4667698582400703</v>
      </c>
      <c r="X35">
        <v>7.5517437358933099</v>
      </c>
      <c r="Y35">
        <v>7.718909861290487</v>
      </c>
      <c r="Z35" s="11">
        <v>321.3184</v>
      </c>
      <c r="AI35">
        <v>0.873027</v>
      </c>
      <c r="AJ35">
        <v>0.80448399999999998</v>
      </c>
      <c r="AK35">
        <v>0.73423300000000002</v>
      </c>
      <c r="AL35">
        <v>0.66007899999999997</v>
      </c>
    </row>
    <row r="36" spans="2:38" hidden="1" x14ac:dyDescent="0.25">
      <c r="B36" s="2">
        <v>43952</v>
      </c>
      <c r="C36" s="19">
        <v>109.7</v>
      </c>
      <c r="D36" s="16">
        <v>122</v>
      </c>
      <c r="E36" s="19">
        <v>133.4</v>
      </c>
      <c r="F36" s="19">
        <v>1053.3430000000001</v>
      </c>
      <c r="G36" s="16">
        <v>1055.596</v>
      </c>
      <c r="H36" s="16">
        <v>1081.6220000000001</v>
      </c>
      <c r="I36" s="19">
        <v>113.11</v>
      </c>
      <c r="J36" s="19">
        <v>130</v>
      </c>
      <c r="K36" s="16">
        <v>177.7</v>
      </c>
      <c r="L36" s="19">
        <v>199.6</v>
      </c>
      <c r="M36" s="16">
        <v>102</v>
      </c>
      <c r="N36" s="19">
        <v>110.6</v>
      </c>
      <c r="O36" s="16">
        <v>117.5</v>
      </c>
      <c r="P36" s="19">
        <v>113.3</v>
      </c>
      <c r="Q36" s="16">
        <v>137.19999999999999</v>
      </c>
      <c r="R36" s="19">
        <v>155.4</v>
      </c>
      <c r="S36" s="16">
        <v>121.8</v>
      </c>
      <c r="T36">
        <v>133</v>
      </c>
      <c r="U36" s="16">
        <v>142.80000000000001</v>
      </c>
      <c r="V36">
        <v>10.865239435360092</v>
      </c>
      <c r="W36">
        <v>8.9211703940939415</v>
      </c>
      <c r="X36">
        <v>8.1025370259122909</v>
      </c>
      <c r="Y36">
        <v>8.4300058624198932</v>
      </c>
      <c r="Z36" s="10">
        <v>348.60090000000002</v>
      </c>
      <c r="AI36">
        <v>0.90226300000000004</v>
      </c>
      <c r="AJ36">
        <v>0.84543599999999997</v>
      </c>
      <c r="AK36">
        <v>0.78612300000000002</v>
      </c>
      <c r="AL36">
        <v>0.72280199999999994</v>
      </c>
    </row>
    <row r="37" spans="2:38" hidden="1" x14ac:dyDescent="0.25">
      <c r="B37" s="2">
        <v>43983</v>
      </c>
      <c r="C37" s="16">
        <v>110.5</v>
      </c>
      <c r="D37" s="19">
        <v>123.5</v>
      </c>
      <c r="E37" s="16">
        <v>138</v>
      </c>
      <c r="F37" s="16">
        <v>1077.56</v>
      </c>
      <c r="G37" s="19">
        <v>1090.9190000000001</v>
      </c>
      <c r="H37" s="19">
        <v>1126.549</v>
      </c>
      <c r="I37" s="16">
        <v>114.88</v>
      </c>
      <c r="J37" s="16">
        <v>131.69999999999999</v>
      </c>
      <c r="K37" s="19">
        <v>181.1</v>
      </c>
      <c r="L37" s="16">
        <v>204</v>
      </c>
      <c r="M37" s="19">
        <v>102.4</v>
      </c>
      <c r="N37" s="16">
        <v>111.3</v>
      </c>
      <c r="O37" s="19">
        <v>118.5</v>
      </c>
      <c r="P37" s="16">
        <v>115.2</v>
      </c>
      <c r="Q37" s="19">
        <v>141.9</v>
      </c>
      <c r="R37" s="16">
        <v>162.30000000000001</v>
      </c>
      <c r="S37" s="19">
        <v>122.9</v>
      </c>
      <c r="T37">
        <v>134.80000000000001</v>
      </c>
      <c r="U37" s="19">
        <v>144.6</v>
      </c>
      <c r="V37">
        <v>10.956458235153503</v>
      </c>
      <c r="W37">
        <v>9.0505748641199002</v>
      </c>
      <c r="X37">
        <v>8.2687806648839075</v>
      </c>
      <c r="Y37">
        <v>8.6528084537592527</v>
      </c>
      <c r="Z37" s="11">
        <v>359.62509999999997</v>
      </c>
      <c r="AI37">
        <v>0.910408</v>
      </c>
      <c r="AJ37">
        <v>0.85554399999999997</v>
      </c>
      <c r="AK37">
        <v>0.79882900000000001</v>
      </c>
      <c r="AL37">
        <v>0.73757300000000003</v>
      </c>
    </row>
    <row r="38" spans="2:38" hidden="1" x14ac:dyDescent="0.25">
      <c r="B38" s="2">
        <v>44013</v>
      </c>
      <c r="C38" s="19">
        <v>111.3</v>
      </c>
      <c r="D38" s="16">
        <v>124.6</v>
      </c>
      <c r="E38" s="19">
        <v>141.80000000000001</v>
      </c>
      <c r="F38" s="19">
        <v>1097.5730000000001</v>
      </c>
      <c r="G38" s="16">
        <v>1106.0319999999999</v>
      </c>
      <c r="H38" s="16">
        <v>1153.4269999999999</v>
      </c>
      <c r="I38" s="19">
        <v>115.62</v>
      </c>
      <c r="J38" s="19">
        <v>132.6</v>
      </c>
      <c r="K38" s="16">
        <v>182.3</v>
      </c>
      <c r="L38" s="19">
        <v>205.6</v>
      </c>
      <c r="M38" s="16">
        <v>102.8</v>
      </c>
      <c r="N38" s="19">
        <v>112.1</v>
      </c>
      <c r="O38" s="16">
        <v>119.6</v>
      </c>
      <c r="P38" s="19">
        <v>116.7</v>
      </c>
      <c r="Q38" s="16">
        <v>145</v>
      </c>
      <c r="R38" s="19">
        <v>166.4</v>
      </c>
      <c r="S38" s="16">
        <v>123.4</v>
      </c>
      <c r="T38">
        <v>135</v>
      </c>
      <c r="U38" s="16">
        <v>145.4</v>
      </c>
      <c r="V38">
        <v>11.036635447245024</v>
      </c>
      <c r="W38">
        <v>9.1412312727405158</v>
      </c>
      <c r="X38">
        <v>8.3718340054228442</v>
      </c>
      <c r="Y38">
        <v>8.7795930849342501</v>
      </c>
      <c r="Z38" s="10">
        <v>363.35879999999997</v>
      </c>
      <c r="AI38">
        <v>0.92127700000000001</v>
      </c>
      <c r="AJ38">
        <v>0.86904000000000003</v>
      </c>
      <c r="AK38">
        <v>0.81437899999999996</v>
      </c>
      <c r="AL38">
        <v>0.75522</v>
      </c>
    </row>
    <row r="39" spans="2:38" hidden="1" x14ac:dyDescent="0.25">
      <c r="B39" s="2">
        <v>44044</v>
      </c>
      <c r="C39" s="16">
        <v>111.5</v>
      </c>
      <c r="D39" s="19">
        <v>124.5</v>
      </c>
      <c r="E39" s="16">
        <v>142.30000000000001</v>
      </c>
      <c r="F39" s="16">
        <v>1101.3040000000001</v>
      </c>
      <c r="G39" s="19">
        <v>1126.867</v>
      </c>
      <c r="H39" s="19">
        <v>1182.5740000000001</v>
      </c>
      <c r="I39" s="16">
        <v>115.94</v>
      </c>
      <c r="J39" s="16">
        <v>133.5</v>
      </c>
      <c r="K39" s="19">
        <v>183</v>
      </c>
      <c r="L39" s="16">
        <v>205.8</v>
      </c>
      <c r="M39" s="19">
        <v>103.3</v>
      </c>
      <c r="N39" s="16">
        <v>112.6</v>
      </c>
      <c r="O39" s="19">
        <v>119.6</v>
      </c>
      <c r="P39" s="16">
        <v>117.1</v>
      </c>
      <c r="Q39" s="19">
        <v>145.80000000000001</v>
      </c>
      <c r="R39" s="16">
        <v>167.3</v>
      </c>
      <c r="S39" s="19">
        <v>124.5</v>
      </c>
      <c r="T39">
        <v>136.1</v>
      </c>
      <c r="U39" s="19">
        <v>147</v>
      </c>
      <c r="V39">
        <v>11.112306654862216</v>
      </c>
      <c r="W39">
        <v>9.1777817374109034</v>
      </c>
      <c r="X39">
        <v>8.3811364803229562</v>
      </c>
      <c r="Y39">
        <v>8.7637450007425617</v>
      </c>
      <c r="Z39" s="11">
        <v>361.36250000000001</v>
      </c>
      <c r="AI39">
        <v>0.93021500000000001</v>
      </c>
      <c r="AJ39">
        <v>0.87669900000000001</v>
      </c>
      <c r="AK39">
        <v>0.82051200000000002</v>
      </c>
      <c r="AL39">
        <v>0.75909899999999997</v>
      </c>
    </row>
    <row r="40" spans="2:38" hidden="1" x14ac:dyDescent="0.25">
      <c r="B40" s="2">
        <v>44075</v>
      </c>
      <c r="C40" s="19">
        <v>112.4</v>
      </c>
      <c r="D40" s="16">
        <v>126.7</v>
      </c>
      <c r="E40" s="19">
        <v>147.30000000000001</v>
      </c>
      <c r="F40" s="19">
        <v>1107.981</v>
      </c>
      <c r="G40" s="16">
        <v>1147.308</v>
      </c>
      <c r="H40" s="16">
        <v>1217.4490000000001</v>
      </c>
      <c r="I40" s="19">
        <v>116.79</v>
      </c>
      <c r="J40" s="19">
        <v>135.5</v>
      </c>
      <c r="K40" s="16">
        <v>188.2</v>
      </c>
      <c r="L40" s="19">
        <v>213.5</v>
      </c>
      <c r="M40" s="16">
        <v>103.9</v>
      </c>
      <c r="N40" s="19">
        <v>113.9</v>
      </c>
      <c r="O40" s="16">
        <v>121.6</v>
      </c>
      <c r="P40" s="19">
        <v>119.3</v>
      </c>
      <c r="Q40" s="16">
        <v>151.4</v>
      </c>
      <c r="R40" s="19">
        <v>176.3</v>
      </c>
      <c r="S40" s="16">
        <v>126.3</v>
      </c>
      <c r="T40">
        <v>139</v>
      </c>
      <c r="U40" s="16">
        <v>151.19999999999999</v>
      </c>
      <c r="V40">
        <v>11.161951492965528</v>
      </c>
      <c r="W40">
        <v>9.332633277814379</v>
      </c>
      <c r="X40">
        <v>8.6275281282991152</v>
      </c>
      <c r="Y40">
        <v>9.132226774632894</v>
      </c>
      <c r="Z40" s="10">
        <v>374.83010000000002</v>
      </c>
      <c r="AI40">
        <v>0.93784900000000004</v>
      </c>
      <c r="AJ40">
        <v>0.89073500000000005</v>
      </c>
      <c r="AK40">
        <v>0.84222200000000003</v>
      </c>
      <c r="AL40">
        <v>0.78903199999999996</v>
      </c>
    </row>
    <row r="41" spans="2:38" hidden="1" x14ac:dyDescent="0.25">
      <c r="B41" s="2">
        <v>44105</v>
      </c>
      <c r="C41" s="16">
        <v>112.5</v>
      </c>
      <c r="D41" s="19">
        <v>126.9</v>
      </c>
      <c r="E41" s="16">
        <v>147.4</v>
      </c>
      <c r="F41" s="16">
        <v>1108.6189999999999</v>
      </c>
      <c r="G41" s="19">
        <v>1142.921</v>
      </c>
      <c r="H41" s="19">
        <v>1208.144</v>
      </c>
      <c r="I41" s="16">
        <v>115.05</v>
      </c>
      <c r="J41" s="16">
        <v>134.80000000000001</v>
      </c>
      <c r="K41" s="19">
        <v>187.2</v>
      </c>
      <c r="L41" s="16">
        <v>212.2</v>
      </c>
      <c r="M41" s="19">
        <v>103.5</v>
      </c>
      <c r="N41" s="16">
        <v>113.3</v>
      </c>
      <c r="O41" s="19">
        <v>120.8</v>
      </c>
      <c r="P41" s="16">
        <v>118.8</v>
      </c>
      <c r="Q41" s="19">
        <v>150</v>
      </c>
      <c r="R41" s="16">
        <v>173.9</v>
      </c>
      <c r="S41" s="19">
        <v>125.2</v>
      </c>
      <c r="T41">
        <v>137.4</v>
      </c>
      <c r="U41" s="19">
        <v>149.5</v>
      </c>
      <c r="V41">
        <v>11.157768793486948</v>
      </c>
      <c r="W41">
        <v>9.2959150169797233</v>
      </c>
      <c r="X41">
        <v>8.5618579827363135</v>
      </c>
      <c r="Y41">
        <v>9.0280681030612548</v>
      </c>
      <c r="Z41" s="11">
        <v>371.46609999999998</v>
      </c>
      <c r="AI41">
        <v>0.93708499999999995</v>
      </c>
      <c r="AJ41">
        <v>0.888019</v>
      </c>
      <c r="AK41">
        <v>0.83718999999999999</v>
      </c>
      <c r="AL41">
        <v>0.78182499999999999</v>
      </c>
    </row>
    <row r="42" spans="2:38" hidden="1" x14ac:dyDescent="0.25">
      <c r="B42" s="2">
        <v>44136</v>
      </c>
      <c r="C42" s="19">
        <v>112.2</v>
      </c>
      <c r="D42" s="16">
        <v>126.4</v>
      </c>
      <c r="E42" s="19">
        <v>144.80000000000001</v>
      </c>
      <c r="F42" s="19">
        <v>1103.1590000000001</v>
      </c>
      <c r="G42" s="16">
        <v>1131.92</v>
      </c>
      <c r="H42" s="16">
        <v>1192.93</v>
      </c>
      <c r="I42" s="19">
        <v>112.61</v>
      </c>
      <c r="J42" s="19">
        <v>133.4</v>
      </c>
      <c r="K42" s="16">
        <v>185.7</v>
      </c>
      <c r="L42" s="19">
        <v>210</v>
      </c>
      <c r="M42" s="16">
        <v>103.1</v>
      </c>
      <c r="N42" s="19">
        <v>112.4</v>
      </c>
      <c r="O42" s="16">
        <v>119.6</v>
      </c>
      <c r="P42" s="19">
        <v>117.9</v>
      </c>
      <c r="Q42" s="16">
        <v>147.69999999999999</v>
      </c>
      <c r="R42" s="19">
        <v>169.8</v>
      </c>
      <c r="S42" s="16">
        <v>124.2</v>
      </c>
      <c r="T42">
        <v>135.6</v>
      </c>
      <c r="U42" s="16">
        <v>147.6</v>
      </c>
      <c r="V42">
        <v>11.099980512860276</v>
      </c>
      <c r="W42">
        <v>9.2045220969499493</v>
      </c>
      <c r="X42">
        <v>8.4372792852153218</v>
      </c>
      <c r="Y42">
        <v>8.8535104115587586</v>
      </c>
      <c r="Z42" s="10">
        <v>354.6293</v>
      </c>
      <c r="AI42">
        <v>0.938388</v>
      </c>
      <c r="AJ42">
        <v>0.88683900000000004</v>
      </c>
      <c r="AK42">
        <v>0.83349899999999999</v>
      </c>
      <c r="AL42">
        <v>0.77540699999999996</v>
      </c>
    </row>
    <row r="43" spans="2:38" hidden="1" x14ac:dyDescent="0.25">
      <c r="B43" s="2">
        <v>44166</v>
      </c>
      <c r="C43" s="16">
        <v>113.6</v>
      </c>
      <c r="D43" s="19">
        <v>129.80000000000001</v>
      </c>
      <c r="E43" s="16">
        <v>154.9</v>
      </c>
      <c r="F43" s="16">
        <v>1150</v>
      </c>
      <c r="G43" s="19">
        <v>1204.3</v>
      </c>
      <c r="H43" s="19">
        <v>1289.5999999999999</v>
      </c>
      <c r="I43" s="16">
        <v>117.77</v>
      </c>
      <c r="J43" s="16">
        <v>138.80000000000001</v>
      </c>
      <c r="K43" s="19">
        <v>195.9</v>
      </c>
      <c r="L43" s="16">
        <v>225</v>
      </c>
      <c r="M43" s="19">
        <v>105.5</v>
      </c>
      <c r="N43" s="16">
        <v>117</v>
      </c>
      <c r="O43" s="19">
        <v>126.1</v>
      </c>
      <c r="P43" s="16">
        <v>121.4</v>
      </c>
      <c r="Q43" s="19">
        <v>156.5</v>
      </c>
      <c r="R43" s="16">
        <v>184.5</v>
      </c>
      <c r="S43" s="19">
        <v>129.4</v>
      </c>
      <c r="T43">
        <v>143.19999999999999</v>
      </c>
      <c r="U43" s="19">
        <v>157.69999999999999</v>
      </c>
      <c r="V43">
        <v>11.356227559808662</v>
      </c>
      <c r="W43">
        <v>9.5867441885121387</v>
      </c>
      <c r="X43">
        <v>8.9452656267275401</v>
      </c>
      <c r="Y43">
        <v>9.5541113159438353</v>
      </c>
      <c r="Z43" s="11">
        <v>396.53789999999998</v>
      </c>
      <c r="AI43">
        <v>0.95992699999999997</v>
      </c>
      <c r="AJ43">
        <v>0.92124600000000001</v>
      </c>
      <c r="AK43">
        <v>0.88045300000000004</v>
      </c>
      <c r="AL43">
        <v>0.83594299999999999</v>
      </c>
    </row>
    <row r="44" spans="2:38" hidden="1" x14ac:dyDescent="0.25">
      <c r="B44" s="2">
        <v>44197</v>
      </c>
      <c r="C44" s="19">
        <v>113.7</v>
      </c>
      <c r="D44" s="16">
        <v>129.9</v>
      </c>
      <c r="E44" s="19">
        <v>155.30000000000001</v>
      </c>
      <c r="F44" s="19">
        <v>1166.2</v>
      </c>
      <c r="G44" s="16">
        <v>1227.5</v>
      </c>
      <c r="H44" s="16">
        <v>1325.8</v>
      </c>
      <c r="I44" s="19">
        <v>119.69</v>
      </c>
      <c r="J44" s="19">
        <v>140.19999999999999</v>
      </c>
      <c r="K44" s="16">
        <v>198.3</v>
      </c>
      <c r="L44" s="19">
        <v>228.3</v>
      </c>
      <c r="M44" s="16">
        <v>105.8</v>
      </c>
      <c r="N44" s="19">
        <v>118</v>
      </c>
      <c r="O44" s="16">
        <v>127.8</v>
      </c>
      <c r="P44" s="19">
        <v>122.3</v>
      </c>
      <c r="Q44" s="16">
        <v>158.9</v>
      </c>
      <c r="R44" s="19">
        <v>188.4</v>
      </c>
      <c r="S44" s="16">
        <v>130.9</v>
      </c>
      <c r="T44">
        <v>145.5</v>
      </c>
      <c r="U44" s="16">
        <v>161.1</v>
      </c>
      <c r="V44">
        <v>11.416625869869225</v>
      </c>
      <c r="W44">
        <v>9.6708334039593513</v>
      </c>
      <c r="X44">
        <v>9.0545650981717234</v>
      </c>
      <c r="Y44">
        <v>9.7037313228387418</v>
      </c>
      <c r="Z44" s="10">
        <v>403.7885</v>
      </c>
      <c r="AI44">
        <v>0.96636500000000003</v>
      </c>
      <c r="AJ44">
        <v>0.93086000000000002</v>
      </c>
      <c r="AK44">
        <v>0.89365399999999995</v>
      </c>
      <c r="AL44">
        <v>0.852966</v>
      </c>
    </row>
    <row r="45" spans="2:38" hidden="1" x14ac:dyDescent="0.25">
      <c r="B45" s="2">
        <v>44228</v>
      </c>
      <c r="C45" s="16">
        <v>112.6</v>
      </c>
      <c r="D45" s="19">
        <v>127.9</v>
      </c>
      <c r="E45" s="16">
        <v>151.9</v>
      </c>
      <c r="F45" s="16">
        <v>1162.5</v>
      </c>
      <c r="G45" s="19">
        <v>1224.0999999999999</v>
      </c>
      <c r="H45" s="19">
        <v>1322</v>
      </c>
      <c r="I45" s="16">
        <v>120.38</v>
      </c>
      <c r="J45" s="16">
        <v>139.69999999999999</v>
      </c>
      <c r="K45" s="19">
        <v>199.3</v>
      </c>
      <c r="L45" s="16">
        <v>229.9</v>
      </c>
      <c r="M45" s="19">
        <v>105.7</v>
      </c>
      <c r="N45" s="16">
        <v>118</v>
      </c>
      <c r="O45" s="19">
        <v>128.19999999999999</v>
      </c>
      <c r="P45" s="16">
        <v>121.6</v>
      </c>
      <c r="Q45" s="19">
        <v>157.19999999999999</v>
      </c>
      <c r="R45" s="16">
        <v>185.4</v>
      </c>
      <c r="S45" s="19">
        <v>130.9</v>
      </c>
      <c r="T45">
        <v>145.4</v>
      </c>
      <c r="U45" s="19">
        <v>161.5</v>
      </c>
      <c r="V45">
        <v>11.355403490418553</v>
      </c>
      <c r="W45">
        <v>9.6257537644918241</v>
      </c>
      <c r="X45">
        <v>9.018207611985062</v>
      </c>
      <c r="Y45">
        <v>9.6704991243726361</v>
      </c>
      <c r="Z45" s="11">
        <v>400.00110000000001</v>
      </c>
      <c r="AI45">
        <v>0.96676899999999999</v>
      </c>
      <c r="AJ45">
        <v>0.93288599999999999</v>
      </c>
      <c r="AK45">
        <v>0.89801699999999995</v>
      </c>
      <c r="AL45">
        <v>0.859981</v>
      </c>
    </row>
    <row r="46" spans="2:38" hidden="1" x14ac:dyDescent="0.25">
      <c r="B46" s="2">
        <v>44256</v>
      </c>
      <c r="C46" s="19">
        <v>111.8</v>
      </c>
      <c r="D46" s="16">
        <v>127.3</v>
      </c>
      <c r="E46" s="19">
        <v>152.19999999999999</v>
      </c>
      <c r="F46" s="19">
        <v>1181.5</v>
      </c>
      <c r="G46" s="16">
        <v>1259.5</v>
      </c>
      <c r="H46" s="16">
        <v>1372.8</v>
      </c>
      <c r="I46" s="19">
        <v>120.99</v>
      </c>
      <c r="J46" s="19">
        <v>140.19999999999999</v>
      </c>
      <c r="K46" s="16">
        <v>202.2</v>
      </c>
      <c r="L46" s="19">
        <v>235.1</v>
      </c>
      <c r="M46" s="16">
        <v>106</v>
      </c>
      <c r="N46" s="19">
        <v>119.2</v>
      </c>
      <c r="O46" s="16">
        <v>130.30000000000001</v>
      </c>
      <c r="P46" s="19">
        <v>122.6</v>
      </c>
      <c r="Q46" s="16">
        <v>160.19999999999999</v>
      </c>
      <c r="R46" s="19">
        <v>190.8</v>
      </c>
      <c r="S46" s="16">
        <v>131.30000000000001</v>
      </c>
      <c r="T46">
        <v>146.4</v>
      </c>
      <c r="U46" s="16">
        <v>163.19999999999999</v>
      </c>
      <c r="V46">
        <v>11.268145553774128</v>
      </c>
      <c r="W46">
        <v>9.6340423877879235</v>
      </c>
      <c r="X46">
        <v>9.103127266092331</v>
      </c>
      <c r="Y46">
        <v>9.8443844379284418</v>
      </c>
      <c r="Z46" s="10">
        <v>410.06889999999999</v>
      </c>
      <c r="AI46">
        <v>0.96797500000000003</v>
      </c>
      <c r="AJ46">
        <v>0.93913400000000002</v>
      </c>
      <c r="AK46">
        <v>0.90992499999999998</v>
      </c>
      <c r="AL46">
        <v>0.87829999999999997</v>
      </c>
    </row>
    <row r="47" spans="2:38" hidden="1" x14ac:dyDescent="0.25">
      <c r="B47" s="2">
        <v>44287</v>
      </c>
      <c r="C47" s="16">
        <v>115.6</v>
      </c>
      <c r="D47" s="19">
        <v>134.30000000000001</v>
      </c>
      <c r="E47" s="16">
        <v>164.8</v>
      </c>
      <c r="F47" s="16">
        <v>1197.2</v>
      </c>
      <c r="G47" s="19">
        <v>1286</v>
      </c>
      <c r="H47" s="19">
        <v>1414.7</v>
      </c>
      <c r="I47" s="16">
        <v>124.9</v>
      </c>
      <c r="J47" s="16">
        <v>143.30000000000001</v>
      </c>
      <c r="K47" s="19">
        <v>208.4</v>
      </c>
      <c r="L47" s="16">
        <v>245.1</v>
      </c>
      <c r="M47" s="19">
        <v>107.9</v>
      </c>
      <c r="N47" s="16">
        <v>123.4</v>
      </c>
      <c r="O47" s="19">
        <v>136.80000000000001</v>
      </c>
      <c r="P47" s="16">
        <v>124.5</v>
      </c>
      <c r="Q47" s="19">
        <v>165.1</v>
      </c>
      <c r="R47" s="16">
        <v>198.8</v>
      </c>
      <c r="S47" s="19">
        <v>134.6</v>
      </c>
      <c r="T47">
        <v>151.6</v>
      </c>
      <c r="U47" s="19">
        <v>169.7</v>
      </c>
      <c r="V47">
        <v>11.372292187334633</v>
      </c>
      <c r="W47">
        <v>9.8607100880789655</v>
      </c>
      <c r="X47">
        <v>9.4484608673355766</v>
      </c>
      <c r="Y47">
        <v>10.360883154971727</v>
      </c>
      <c r="Z47" s="11">
        <v>450.60140000000001</v>
      </c>
      <c r="AI47">
        <v>0.97700699999999996</v>
      </c>
      <c r="AJ47">
        <v>0.95785200000000004</v>
      </c>
      <c r="AK47">
        <v>0.93933100000000003</v>
      </c>
      <c r="AL47">
        <v>0.92068099999999997</v>
      </c>
    </row>
    <row r="48" spans="2:38" hidden="1" x14ac:dyDescent="0.25">
      <c r="B48" s="2">
        <v>44317</v>
      </c>
      <c r="C48" s="19">
        <v>116.4</v>
      </c>
      <c r="D48" s="16">
        <v>136.19999999999999</v>
      </c>
      <c r="E48" s="19">
        <v>168.8</v>
      </c>
      <c r="F48" s="19">
        <v>1201.9000000000001</v>
      </c>
      <c r="G48" s="16">
        <v>1300.5999999999999</v>
      </c>
      <c r="H48" s="16">
        <v>1438.7</v>
      </c>
      <c r="I48" s="19">
        <v>125.03</v>
      </c>
      <c r="J48" s="19">
        <v>144.5</v>
      </c>
      <c r="K48" s="16">
        <v>210.4</v>
      </c>
      <c r="L48" s="19">
        <v>247.9</v>
      </c>
      <c r="M48" s="16">
        <v>108.6</v>
      </c>
      <c r="N48" s="19">
        <v>124.7</v>
      </c>
      <c r="O48" s="16">
        <v>138.69999999999999</v>
      </c>
      <c r="P48" s="19">
        <v>126</v>
      </c>
      <c r="Q48" s="16">
        <v>168.9</v>
      </c>
      <c r="R48" s="19">
        <v>205</v>
      </c>
      <c r="S48" s="16">
        <v>136</v>
      </c>
      <c r="T48">
        <v>153.9</v>
      </c>
      <c r="U48" s="16">
        <v>172.7</v>
      </c>
      <c r="V48">
        <v>11.439750102391571</v>
      </c>
      <c r="W48">
        <v>9.9583627951420439</v>
      </c>
      <c r="X48">
        <v>9.5794709259057758</v>
      </c>
      <c r="Y48">
        <v>10.545505583905626</v>
      </c>
      <c r="Z48" s="10">
        <v>451.37290000000002</v>
      </c>
      <c r="AI48">
        <v>0.98289300000000002</v>
      </c>
      <c r="AJ48">
        <v>0.96711400000000003</v>
      </c>
      <c r="AK48">
        <v>0.95206400000000002</v>
      </c>
      <c r="AL48">
        <v>0.93731699999999996</v>
      </c>
    </row>
    <row r="49" spans="2:38" hidden="1" x14ac:dyDescent="0.25">
      <c r="B49" s="2">
        <v>44348</v>
      </c>
      <c r="C49" s="16">
        <v>116.5</v>
      </c>
      <c r="D49" s="19">
        <v>136.19999999999999</v>
      </c>
      <c r="E49" s="16">
        <v>168.8</v>
      </c>
      <c r="F49" s="16">
        <v>1196.0999999999999</v>
      </c>
      <c r="G49" s="19">
        <v>1293.8</v>
      </c>
      <c r="H49" s="19">
        <v>1432</v>
      </c>
      <c r="I49" s="16">
        <v>125.55</v>
      </c>
      <c r="J49" s="16">
        <v>144.69999999999999</v>
      </c>
      <c r="K49" s="19">
        <v>210.2</v>
      </c>
      <c r="L49" s="16">
        <v>247.3</v>
      </c>
      <c r="M49" s="19">
        <v>108.7</v>
      </c>
      <c r="N49" s="16">
        <v>124.9</v>
      </c>
      <c r="O49" s="19">
        <v>138.69999999999999</v>
      </c>
      <c r="P49" s="16">
        <v>126</v>
      </c>
      <c r="Q49" s="19">
        <v>169.2</v>
      </c>
      <c r="R49" s="16">
        <v>205.3</v>
      </c>
      <c r="S49" s="19">
        <v>136.19999999999999</v>
      </c>
      <c r="T49">
        <v>154.4</v>
      </c>
      <c r="U49" s="19">
        <v>173.2</v>
      </c>
      <c r="V49">
        <v>11.452217615926861</v>
      </c>
      <c r="W49">
        <v>9.9638435372728047</v>
      </c>
      <c r="X49">
        <v>9.579310060680621</v>
      </c>
      <c r="Y49">
        <v>10.539056049131311</v>
      </c>
      <c r="Z49" s="11">
        <v>455.6284</v>
      </c>
      <c r="AI49">
        <v>0.98392000000000002</v>
      </c>
      <c r="AJ49">
        <v>0.96819999999999995</v>
      </c>
      <c r="AK49">
        <v>0.95309299999999997</v>
      </c>
      <c r="AL49">
        <v>0.93820899999999996</v>
      </c>
    </row>
    <row r="50" spans="2:38" hidden="1" x14ac:dyDescent="0.25">
      <c r="B50" s="2">
        <v>44378</v>
      </c>
      <c r="C50" s="19">
        <v>118.9</v>
      </c>
      <c r="D50" s="16">
        <v>141.30000000000001</v>
      </c>
      <c r="E50" s="19">
        <v>178.2</v>
      </c>
      <c r="F50" s="19">
        <v>1227.5999999999999</v>
      </c>
      <c r="G50" s="16">
        <v>1340.6</v>
      </c>
      <c r="H50" s="16">
        <v>1495.1</v>
      </c>
      <c r="I50" s="19">
        <v>126.27</v>
      </c>
      <c r="J50" s="19">
        <v>146.69999999999999</v>
      </c>
      <c r="K50" s="16">
        <v>215.2</v>
      </c>
      <c r="L50" s="19">
        <v>255.2</v>
      </c>
      <c r="M50" s="16">
        <v>110.4</v>
      </c>
      <c r="N50" s="19">
        <v>128.6</v>
      </c>
      <c r="O50" s="16">
        <v>144</v>
      </c>
      <c r="P50" s="19">
        <v>127.6</v>
      </c>
      <c r="Q50" s="16">
        <v>173.7</v>
      </c>
      <c r="R50" s="19">
        <v>212.9</v>
      </c>
      <c r="S50" s="16">
        <v>138.5</v>
      </c>
      <c r="T50">
        <v>158</v>
      </c>
      <c r="U50" s="16">
        <v>178.5</v>
      </c>
      <c r="V50">
        <v>11.598057371735864</v>
      </c>
      <c r="W50">
        <v>10.173749968348032</v>
      </c>
      <c r="X50">
        <v>9.8614017698897563</v>
      </c>
      <c r="Y50">
        <v>10.93825819054338</v>
      </c>
      <c r="Z50" s="10">
        <v>469.40910000000002</v>
      </c>
      <c r="AI50">
        <v>0.99718200000000001</v>
      </c>
      <c r="AJ50">
        <v>0.98834599999999995</v>
      </c>
      <c r="AK50">
        <v>0.98081799999999997</v>
      </c>
      <c r="AL50">
        <v>0.97523700000000002</v>
      </c>
    </row>
    <row r="51" spans="2:38" hidden="1" x14ac:dyDescent="0.25">
      <c r="B51" s="2">
        <v>44409</v>
      </c>
      <c r="C51" s="16">
        <v>121.6</v>
      </c>
      <c r="D51" s="19">
        <v>146.30000000000001</v>
      </c>
      <c r="E51" s="16">
        <v>186.6</v>
      </c>
      <c r="F51" s="16">
        <v>1242.0999999999999</v>
      </c>
      <c r="G51" s="19">
        <v>1354.8</v>
      </c>
      <c r="H51" s="19">
        <v>1515.9</v>
      </c>
      <c r="I51" s="16">
        <v>126.86</v>
      </c>
      <c r="J51" s="16">
        <v>147.6</v>
      </c>
      <c r="K51" s="19">
        <v>215.9</v>
      </c>
      <c r="L51" s="16">
        <v>256.3</v>
      </c>
      <c r="M51" s="19">
        <v>111.4</v>
      </c>
      <c r="N51" s="16">
        <v>129.9</v>
      </c>
      <c r="O51" s="19">
        <v>145.30000000000001</v>
      </c>
      <c r="P51" s="16">
        <v>128.69999999999999</v>
      </c>
      <c r="Q51" s="19">
        <v>176.6</v>
      </c>
      <c r="R51" s="16">
        <v>217.3</v>
      </c>
      <c r="S51" s="19">
        <v>139.4</v>
      </c>
      <c r="T51">
        <v>159</v>
      </c>
      <c r="U51" s="19">
        <v>178.5</v>
      </c>
      <c r="V51">
        <v>11.750457688394224</v>
      </c>
      <c r="W51">
        <v>10.320626112680248</v>
      </c>
      <c r="X51">
        <v>10.016014493100638</v>
      </c>
      <c r="Y51">
        <v>11.122735022166017</v>
      </c>
      <c r="Z51" s="11">
        <v>482.12279999999998</v>
      </c>
      <c r="AI51">
        <v>1.0047649999999999</v>
      </c>
      <c r="AJ51">
        <v>0.99545300000000003</v>
      </c>
      <c r="AK51">
        <v>0.98573999999999995</v>
      </c>
      <c r="AL51">
        <v>0.97775199999999995</v>
      </c>
    </row>
    <row r="52" spans="2:38" hidden="1" x14ac:dyDescent="0.25">
      <c r="B52" s="2">
        <v>44440</v>
      </c>
      <c r="C52" s="19">
        <v>122.8</v>
      </c>
      <c r="D52" s="16">
        <v>148.9</v>
      </c>
      <c r="E52" s="19">
        <v>191.9</v>
      </c>
      <c r="F52" s="19">
        <v>1249.0999999999999</v>
      </c>
      <c r="G52" s="16">
        <v>1370</v>
      </c>
      <c r="H52" s="16">
        <v>1540.2</v>
      </c>
      <c r="I52" s="19">
        <v>128.33000000000001</v>
      </c>
      <c r="J52" s="19">
        <v>148.80000000000001</v>
      </c>
      <c r="K52" s="16">
        <v>219.1</v>
      </c>
      <c r="L52" s="19">
        <v>261.5</v>
      </c>
      <c r="M52" s="16">
        <v>112.4</v>
      </c>
      <c r="N52" s="19">
        <v>132.5</v>
      </c>
      <c r="O52" s="16">
        <v>149.4</v>
      </c>
      <c r="P52" s="19">
        <v>130</v>
      </c>
      <c r="Q52" s="16">
        <v>180.2</v>
      </c>
      <c r="R52" s="19">
        <v>223.6</v>
      </c>
      <c r="S52" s="16">
        <v>141.1</v>
      </c>
      <c r="T52">
        <v>161.9</v>
      </c>
      <c r="U52" s="16">
        <v>182.9</v>
      </c>
      <c r="V52">
        <v>11.794901767100638</v>
      </c>
      <c r="W52">
        <v>10.425723521195021</v>
      </c>
      <c r="X52">
        <v>10.182367771426158</v>
      </c>
      <c r="Y52">
        <v>11.379211597888503</v>
      </c>
      <c r="Z52" s="10">
        <v>494.38670000000002</v>
      </c>
      <c r="AI52">
        <v>1.00817</v>
      </c>
      <c r="AJ52">
        <v>1.00431</v>
      </c>
      <c r="AK52">
        <v>1.0013000000000001</v>
      </c>
      <c r="AL52">
        <v>1.00149</v>
      </c>
    </row>
    <row r="53" spans="2:38" hidden="1" x14ac:dyDescent="0.25">
      <c r="B53" s="2">
        <v>44470</v>
      </c>
      <c r="C53" s="16">
        <v>120.3</v>
      </c>
      <c r="D53" s="19">
        <v>144.30000000000001</v>
      </c>
      <c r="E53" s="16">
        <v>183.8</v>
      </c>
      <c r="F53" s="16">
        <v>1231.2</v>
      </c>
      <c r="G53" s="19">
        <v>1342.3</v>
      </c>
      <c r="H53" s="19">
        <v>1500.6</v>
      </c>
      <c r="I53" s="16">
        <v>127.43</v>
      </c>
      <c r="J53" s="16">
        <v>147</v>
      </c>
      <c r="K53" s="19">
        <v>215.6</v>
      </c>
      <c r="L53" s="16">
        <v>256.3</v>
      </c>
      <c r="M53" s="19">
        <v>111.3</v>
      </c>
      <c r="N53" s="16">
        <v>130.1</v>
      </c>
      <c r="O53" s="19">
        <v>146.1</v>
      </c>
      <c r="P53" s="16">
        <v>128.5</v>
      </c>
      <c r="Q53" s="19">
        <v>176.4</v>
      </c>
      <c r="R53" s="16">
        <v>217.2</v>
      </c>
      <c r="S53" s="19">
        <v>138.69999999999999</v>
      </c>
      <c r="T53">
        <v>158.4</v>
      </c>
      <c r="U53" s="19">
        <v>178.1</v>
      </c>
      <c r="V53">
        <v>11.643086064504661</v>
      </c>
      <c r="W53">
        <v>10.263690296691326</v>
      </c>
      <c r="X53">
        <v>9.9966077550592942</v>
      </c>
      <c r="Y53">
        <v>11.140521456219718</v>
      </c>
      <c r="Z53" s="11">
        <v>479.18540000000002</v>
      </c>
      <c r="AI53">
        <v>1.00101</v>
      </c>
      <c r="AJ53">
        <v>0.99368000000000001</v>
      </c>
      <c r="AK53">
        <v>0.98763999999999996</v>
      </c>
      <c r="AL53">
        <v>0.98302999999999996</v>
      </c>
    </row>
    <row r="54" spans="2:38" hidden="1" x14ac:dyDescent="0.25">
      <c r="B54" s="2">
        <v>44501</v>
      </c>
      <c r="C54" s="19">
        <v>123.1</v>
      </c>
      <c r="D54" s="16">
        <v>150.6</v>
      </c>
      <c r="E54" s="19">
        <v>196.4</v>
      </c>
      <c r="F54" s="19">
        <v>1263</v>
      </c>
      <c r="G54" s="16">
        <v>1394.4</v>
      </c>
      <c r="H54" s="16">
        <v>1576.8</v>
      </c>
      <c r="I54" s="19">
        <v>128.07</v>
      </c>
      <c r="J54" s="19">
        <v>149.1</v>
      </c>
      <c r="K54" s="16">
        <v>221.1</v>
      </c>
      <c r="L54" s="19">
        <v>265.89999999999998</v>
      </c>
      <c r="M54" s="16">
        <v>113.3</v>
      </c>
      <c r="N54" s="19">
        <v>134.80000000000001</v>
      </c>
      <c r="O54" s="16">
        <v>153.4</v>
      </c>
      <c r="P54" s="19">
        <v>130.69999999999999</v>
      </c>
      <c r="Q54" s="16">
        <v>182.9</v>
      </c>
      <c r="R54" s="19">
        <v>228.7</v>
      </c>
      <c r="S54" s="16">
        <v>141.19999999999999</v>
      </c>
      <c r="T54">
        <v>162.9</v>
      </c>
      <c r="U54" s="16">
        <v>184.6</v>
      </c>
      <c r="V54">
        <v>11.745944242599585</v>
      </c>
      <c r="W54">
        <v>10.479315782063765</v>
      </c>
      <c r="X54">
        <v>10.329422265277532</v>
      </c>
      <c r="Y54">
        <v>11.649501708837548</v>
      </c>
      <c r="Z54" s="10">
        <v>503.72059999999999</v>
      </c>
      <c r="AI54">
        <v>1.0094799999999999</v>
      </c>
      <c r="AJ54">
        <v>1.0106299999999999</v>
      </c>
      <c r="AK54">
        <v>1.01555</v>
      </c>
      <c r="AL54">
        <v>1.0232300000000001</v>
      </c>
    </row>
    <row r="55" spans="2:38" hidden="1" x14ac:dyDescent="0.25">
      <c r="B55" s="2">
        <v>44531</v>
      </c>
      <c r="C55" s="16">
        <v>125.4</v>
      </c>
      <c r="D55" s="19">
        <v>155.19999999999999</v>
      </c>
      <c r="E55" s="16">
        <v>203.3</v>
      </c>
      <c r="F55" s="16">
        <v>1277.0999999999999</v>
      </c>
      <c r="G55" s="19">
        <v>1407.4</v>
      </c>
      <c r="H55" s="19">
        <v>1590.9</v>
      </c>
      <c r="I55" s="16">
        <v>127.93</v>
      </c>
      <c r="J55" s="16">
        <v>149.30000000000001</v>
      </c>
      <c r="K55" s="19">
        <v>221.7</v>
      </c>
      <c r="L55" s="16">
        <v>266.8</v>
      </c>
      <c r="M55" s="19">
        <v>113.5</v>
      </c>
      <c r="N55" s="16">
        <v>135.19999999999999</v>
      </c>
      <c r="O55" s="19">
        <v>153.5</v>
      </c>
      <c r="P55" s="16">
        <v>130.4</v>
      </c>
      <c r="Q55" s="19">
        <v>182.1</v>
      </c>
      <c r="R55" s="16">
        <v>226.9</v>
      </c>
      <c r="S55" s="19">
        <v>140.69999999999999</v>
      </c>
      <c r="T55">
        <v>162.4</v>
      </c>
      <c r="U55" s="19">
        <v>184.1</v>
      </c>
      <c r="V55">
        <v>11.824553497028749</v>
      </c>
      <c r="W55">
        <v>10.547991698582104</v>
      </c>
      <c r="X55">
        <v>10.394743528755058</v>
      </c>
      <c r="Y55">
        <v>11.719429637298449</v>
      </c>
      <c r="Z55" s="11">
        <v>507.0403</v>
      </c>
      <c r="AI55">
        <v>1.00908</v>
      </c>
      <c r="AJ55">
        <v>1.01013</v>
      </c>
      <c r="AK55">
        <v>1.0142500000000001</v>
      </c>
      <c r="AL55">
        <v>1.0182599999999999</v>
      </c>
    </row>
    <row r="56" spans="2:38" hidden="1" x14ac:dyDescent="0.25">
      <c r="B56" s="2">
        <v>44562</v>
      </c>
      <c r="C56" s="19">
        <v>128</v>
      </c>
      <c r="D56" s="16">
        <v>160.69999999999999</v>
      </c>
      <c r="E56" s="19">
        <v>214.9</v>
      </c>
      <c r="F56" s="19">
        <v>1278.0999999999999</v>
      </c>
      <c r="G56" s="16">
        <v>1417.4</v>
      </c>
      <c r="H56" s="16">
        <v>1612</v>
      </c>
      <c r="I56" s="19">
        <v>130.36000000000001</v>
      </c>
      <c r="J56" s="19">
        <v>151.30000000000001</v>
      </c>
      <c r="K56" s="16">
        <v>225.1</v>
      </c>
      <c r="L56" s="19">
        <v>272.3</v>
      </c>
      <c r="M56" s="16">
        <v>114.7</v>
      </c>
      <c r="N56" s="19">
        <v>137.80000000000001</v>
      </c>
      <c r="O56" s="16">
        <v>157.80000000000001</v>
      </c>
      <c r="P56" s="19">
        <v>131.6</v>
      </c>
      <c r="Q56" s="16">
        <v>185.6</v>
      </c>
      <c r="R56" s="19">
        <v>233.5</v>
      </c>
      <c r="S56" s="16">
        <v>143.4</v>
      </c>
      <c r="T56">
        <v>166.7</v>
      </c>
      <c r="U56" s="16">
        <v>189.1</v>
      </c>
      <c r="V56">
        <v>11.850239765148022</v>
      </c>
      <c r="W56">
        <v>10.650468223220784</v>
      </c>
      <c r="X56">
        <v>10.573730757281091</v>
      </c>
      <c r="Y56">
        <v>12.00869160662554</v>
      </c>
      <c r="Z56" s="10">
        <v>533.60670000000005</v>
      </c>
      <c r="AI56">
        <v>1.01372</v>
      </c>
      <c r="AJ56">
        <v>1.02136</v>
      </c>
      <c r="AK56">
        <v>1.0330900000000001</v>
      </c>
      <c r="AL56">
        <v>1.0460499999999999</v>
      </c>
    </row>
    <row r="57" spans="2:38" hidden="1" x14ac:dyDescent="0.25">
      <c r="B57" s="2">
        <v>44593</v>
      </c>
      <c r="C57" s="16">
        <v>123.4</v>
      </c>
      <c r="D57" s="19">
        <v>151.5</v>
      </c>
      <c r="E57" s="16">
        <v>198.4</v>
      </c>
      <c r="F57" s="16">
        <v>1226.9000000000001</v>
      </c>
      <c r="G57" s="19">
        <v>1334.7</v>
      </c>
      <c r="H57" s="19">
        <v>1494.5</v>
      </c>
      <c r="I57" s="16">
        <v>130.29</v>
      </c>
      <c r="J57" s="16">
        <v>149.19999999999999</v>
      </c>
      <c r="K57" s="19">
        <v>219.4</v>
      </c>
      <c r="L57" s="16">
        <v>263.3</v>
      </c>
      <c r="M57" s="19">
        <v>112.8</v>
      </c>
      <c r="N57" s="16">
        <v>134.1</v>
      </c>
      <c r="O57" s="19">
        <v>151.69999999999999</v>
      </c>
      <c r="P57" s="16">
        <v>129.19999999999999</v>
      </c>
      <c r="Q57" s="19">
        <v>179.6</v>
      </c>
      <c r="R57" s="16">
        <v>222.7</v>
      </c>
      <c r="S57" s="19">
        <v>140.6</v>
      </c>
      <c r="T57">
        <v>162.5</v>
      </c>
      <c r="U57" s="19">
        <v>182.6</v>
      </c>
      <c r="V57">
        <v>11.601028228775517</v>
      </c>
      <c r="W57">
        <v>10.378896428347266</v>
      </c>
      <c r="X57">
        <v>10.256297054505724</v>
      </c>
      <c r="Y57">
        <v>11.593233556267949</v>
      </c>
      <c r="Z57" s="11">
        <v>514.49429999999995</v>
      </c>
      <c r="AI57">
        <v>0.999</v>
      </c>
      <c r="AJ57">
        <v>1.0009999999999999</v>
      </c>
      <c r="AK57">
        <v>0.999</v>
      </c>
      <c r="AL57">
        <v>1.0109999999999999</v>
      </c>
    </row>
    <row r="58" spans="2:38" hidden="1" x14ac:dyDescent="0.25">
      <c r="B58" s="2">
        <v>44621</v>
      </c>
      <c r="C58" s="19">
        <v>121.3</v>
      </c>
      <c r="D58" s="16">
        <v>147.9</v>
      </c>
      <c r="E58" s="19">
        <v>189.9</v>
      </c>
      <c r="F58" s="19">
        <v>1200.5999999999999</v>
      </c>
      <c r="G58" s="16">
        <v>1297.5</v>
      </c>
      <c r="H58" s="16">
        <v>1443.9</v>
      </c>
      <c r="I58" s="19">
        <v>128.27000000000001</v>
      </c>
      <c r="J58" s="19">
        <v>147.1</v>
      </c>
      <c r="K58" s="16">
        <v>215.7</v>
      </c>
      <c r="L58" s="19">
        <v>257.8</v>
      </c>
      <c r="M58" s="16">
        <v>111.3</v>
      </c>
      <c r="N58" s="19">
        <v>131.4</v>
      </c>
      <c r="O58" s="16">
        <v>148.80000000000001</v>
      </c>
      <c r="P58" s="19">
        <v>127.4</v>
      </c>
      <c r="Q58" s="16">
        <v>175.4</v>
      </c>
      <c r="R58" s="19">
        <v>215.5</v>
      </c>
      <c r="S58" s="16">
        <v>137.19999999999999</v>
      </c>
      <c r="T58">
        <v>158.30000000000001</v>
      </c>
      <c r="U58" s="16">
        <v>177.1</v>
      </c>
      <c r="V58">
        <v>11.411757723906069</v>
      </c>
      <c r="W58">
        <v>10.182755012024579</v>
      </c>
      <c r="X58">
        <v>10.035030420046185</v>
      </c>
      <c r="Y58">
        <v>11.311038663129169</v>
      </c>
      <c r="Z58" s="10">
        <v>503.83179999999999</v>
      </c>
      <c r="AI58">
        <v>0.98699999999999999</v>
      </c>
      <c r="AJ58">
        <v>0.98799999999999999</v>
      </c>
      <c r="AK58">
        <v>0.99</v>
      </c>
      <c r="AL58">
        <v>0.99399999999999999</v>
      </c>
    </row>
    <row r="59" spans="2:38" hidden="1" x14ac:dyDescent="0.25">
      <c r="B59" s="2">
        <v>44652</v>
      </c>
      <c r="C59" s="16">
        <v>122.6</v>
      </c>
      <c r="D59" s="19">
        <v>151.80000000000001</v>
      </c>
      <c r="E59" s="16">
        <v>197.4</v>
      </c>
      <c r="F59" s="16">
        <v>1209.5</v>
      </c>
      <c r="G59" s="19">
        <v>1325.6</v>
      </c>
      <c r="H59" s="19">
        <v>1498.4</v>
      </c>
      <c r="I59" s="16">
        <v>129.85</v>
      </c>
      <c r="J59" s="16">
        <v>147.6</v>
      </c>
      <c r="K59" s="19">
        <v>218.2</v>
      </c>
      <c r="L59" s="16">
        <v>263</v>
      </c>
      <c r="M59" s="19">
        <v>112</v>
      </c>
      <c r="N59" s="16">
        <v>133.19999999999999</v>
      </c>
      <c r="O59" s="19">
        <v>151.9</v>
      </c>
      <c r="P59" s="16">
        <v>128.1</v>
      </c>
      <c r="Q59" s="19">
        <v>178.5</v>
      </c>
      <c r="R59" s="16">
        <v>221.2</v>
      </c>
      <c r="S59" s="19">
        <v>138.30000000000001</v>
      </c>
      <c r="T59">
        <v>160.9</v>
      </c>
      <c r="U59" s="19">
        <v>180.8</v>
      </c>
      <c r="V59">
        <v>11.285650682865866</v>
      </c>
      <c r="W59">
        <v>10.192978097720442</v>
      </c>
      <c r="X59">
        <v>10.166122353424214</v>
      </c>
      <c r="Y59">
        <v>11.595227366657173</v>
      </c>
      <c r="Z59" s="11">
        <v>518.22410000000002</v>
      </c>
      <c r="AI59">
        <v>0.98899999999999999</v>
      </c>
      <c r="AJ59">
        <v>0.998</v>
      </c>
      <c r="AK59">
        <v>1.012</v>
      </c>
      <c r="AL59">
        <v>1.0269999999999999</v>
      </c>
    </row>
    <row r="60" spans="2:38" hidden="1" x14ac:dyDescent="0.25">
      <c r="B60" s="2">
        <v>44682</v>
      </c>
      <c r="C60" s="19">
        <v>121.9</v>
      </c>
      <c r="D60" s="16">
        <v>151.30000000000001</v>
      </c>
      <c r="E60" s="19">
        <v>195.4</v>
      </c>
      <c r="F60" s="19">
        <v>1137</v>
      </c>
      <c r="G60" s="16">
        <v>1228.4000000000001</v>
      </c>
      <c r="H60" s="16">
        <v>1362.4</v>
      </c>
      <c r="I60" s="19">
        <v>129.93</v>
      </c>
      <c r="J60" s="19">
        <v>145.19999999999999</v>
      </c>
      <c r="K60" s="16">
        <v>213.5</v>
      </c>
      <c r="L60" s="19">
        <v>256.5</v>
      </c>
      <c r="M60" s="16">
        <v>110.4</v>
      </c>
      <c r="N60" s="19">
        <v>130.6</v>
      </c>
      <c r="O60" s="16">
        <v>148.80000000000001</v>
      </c>
      <c r="P60" s="19">
        <v>125.8</v>
      </c>
      <c r="Q60" s="16">
        <v>173.3</v>
      </c>
      <c r="R60" s="19">
        <v>212.6</v>
      </c>
      <c r="S60" s="16">
        <v>135.4</v>
      </c>
      <c r="T60">
        <v>157.19999999999999</v>
      </c>
      <c r="U60" s="16">
        <v>176.2</v>
      </c>
      <c r="V60">
        <v>10.949377024862414</v>
      </c>
      <c r="W60">
        <v>9.8829924982678854</v>
      </c>
      <c r="X60">
        <v>9.8495718968546999</v>
      </c>
      <c r="Y60">
        <v>11.224472860386662</v>
      </c>
      <c r="Z60" s="10">
        <v>518.52589999999998</v>
      </c>
      <c r="AI60">
        <v>0.97</v>
      </c>
      <c r="AJ60">
        <v>0.97499999999999998</v>
      </c>
      <c r="AK60">
        <v>0.98699999999999999</v>
      </c>
      <c r="AL60">
        <v>0.997</v>
      </c>
    </row>
    <row r="61" spans="2:38" hidden="1" x14ac:dyDescent="0.25">
      <c r="B61" s="2">
        <v>44713</v>
      </c>
      <c r="C61" s="16">
        <v>119.3</v>
      </c>
      <c r="D61" s="19">
        <v>146.6</v>
      </c>
      <c r="E61" s="16">
        <v>187.4</v>
      </c>
      <c r="F61" s="16">
        <v>1114.9000000000001</v>
      </c>
      <c r="G61" s="19">
        <v>1203.5999999999999</v>
      </c>
      <c r="H61" s="19">
        <v>1331.4</v>
      </c>
      <c r="I61" s="16">
        <v>129.41999999999999</v>
      </c>
      <c r="J61" s="16">
        <v>144.5</v>
      </c>
      <c r="K61" s="19">
        <v>211.8</v>
      </c>
      <c r="L61" s="16">
        <v>254.1</v>
      </c>
      <c r="M61" s="19">
        <v>109.4</v>
      </c>
      <c r="N61" s="16">
        <v>129</v>
      </c>
      <c r="O61" s="19">
        <v>146.9</v>
      </c>
      <c r="P61" s="16">
        <v>125</v>
      </c>
      <c r="Q61" s="19">
        <v>171.3</v>
      </c>
      <c r="R61" s="16">
        <v>209.7</v>
      </c>
      <c r="S61" s="19">
        <v>134.69999999999999</v>
      </c>
      <c r="T61">
        <v>156.19999999999999</v>
      </c>
      <c r="U61" s="19">
        <v>174.4</v>
      </c>
      <c r="V61">
        <v>10.899044034933823</v>
      </c>
      <c r="W61">
        <v>9.8161212157046673</v>
      </c>
      <c r="X61">
        <v>9.7595903829404644</v>
      </c>
      <c r="Y61">
        <v>11.093103661276967</v>
      </c>
      <c r="Z61" s="11">
        <v>513.69839999999999</v>
      </c>
      <c r="AI61">
        <v>0.96299999999999997</v>
      </c>
      <c r="AJ61">
        <v>0.96699999999999997</v>
      </c>
      <c r="AK61">
        <v>0.97699999999999998</v>
      </c>
      <c r="AL61">
        <v>0.98599999999999999</v>
      </c>
    </row>
    <row r="62" spans="2:38" hidden="1" x14ac:dyDescent="0.25">
      <c r="B62" s="2">
        <v>44743</v>
      </c>
      <c r="C62" s="19">
        <v>117.3</v>
      </c>
      <c r="D62" s="16">
        <v>143.5</v>
      </c>
      <c r="E62" s="19">
        <v>179.4</v>
      </c>
      <c r="F62" s="19">
        <v>1062.7</v>
      </c>
      <c r="G62" s="16">
        <v>1126.9000000000001</v>
      </c>
      <c r="H62" s="16">
        <v>1216.8</v>
      </c>
      <c r="I62" s="19">
        <v>125.78</v>
      </c>
      <c r="J62" s="19">
        <v>140.1</v>
      </c>
      <c r="K62" s="16">
        <v>203.7</v>
      </c>
      <c r="L62" s="19">
        <v>242.4</v>
      </c>
      <c r="M62" s="16">
        <v>106.7</v>
      </c>
      <c r="N62" s="19">
        <v>124.7</v>
      </c>
      <c r="O62" s="16">
        <v>140.5</v>
      </c>
      <c r="P62" s="19">
        <v>121.5</v>
      </c>
      <c r="Q62" s="16">
        <v>162.69999999999999</v>
      </c>
      <c r="R62" s="19">
        <v>195.8</v>
      </c>
      <c r="S62" s="16">
        <v>129.6</v>
      </c>
      <c r="T62">
        <v>149.4</v>
      </c>
      <c r="U62" s="16">
        <v>166.1</v>
      </c>
      <c r="V62">
        <v>10.610007840515706</v>
      </c>
      <c r="W62">
        <v>9.4670383232708026</v>
      </c>
      <c r="X62">
        <v>9.3210908145611882</v>
      </c>
      <c r="Y62">
        <v>10.498304202144666</v>
      </c>
      <c r="Z62" s="10">
        <v>488.90660000000003</v>
      </c>
      <c r="AI62">
        <v>0.93200000000000005</v>
      </c>
      <c r="AJ62">
        <v>0.92700000000000005</v>
      </c>
      <c r="AK62">
        <v>0.92800000000000005</v>
      </c>
      <c r="AL62">
        <v>0.92700000000000005</v>
      </c>
    </row>
    <row r="63" spans="2:38" hidden="1" x14ac:dyDescent="0.25">
      <c r="B63" s="2">
        <v>44774</v>
      </c>
      <c r="C63" s="16">
        <v>123.4</v>
      </c>
      <c r="D63" s="19">
        <v>154.4</v>
      </c>
      <c r="E63" s="16">
        <v>200.4</v>
      </c>
      <c r="F63" s="16">
        <v>1131.9000000000001</v>
      </c>
      <c r="G63" s="19">
        <v>1221.9000000000001</v>
      </c>
      <c r="H63" s="19">
        <v>1343.8</v>
      </c>
      <c r="I63" s="16">
        <v>128.47999999999999</v>
      </c>
      <c r="J63" s="16">
        <v>145.1</v>
      </c>
      <c r="K63" s="19">
        <v>214.3</v>
      </c>
      <c r="L63" s="16">
        <v>258.89999999999998</v>
      </c>
      <c r="M63" s="19">
        <v>109.8</v>
      </c>
      <c r="N63" s="16">
        <v>130.30000000000001</v>
      </c>
      <c r="O63" s="19">
        <v>149.6</v>
      </c>
      <c r="P63" s="16">
        <v>125.8</v>
      </c>
      <c r="Q63" s="19">
        <v>173.3</v>
      </c>
      <c r="R63" s="16">
        <v>213.3</v>
      </c>
      <c r="S63" s="19">
        <v>134.69999999999999</v>
      </c>
      <c r="T63">
        <v>156.4</v>
      </c>
      <c r="U63" s="19">
        <v>175.2</v>
      </c>
      <c r="V63">
        <v>10.99505936184006</v>
      </c>
      <c r="W63">
        <v>10.008242095445301</v>
      </c>
      <c r="X63">
        <v>10.00823919625244</v>
      </c>
      <c r="Y63">
        <v>11.446435754443874</v>
      </c>
      <c r="Z63" s="11">
        <v>531.61180000000002</v>
      </c>
      <c r="AI63">
        <v>0.96299999999999997</v>
      </c>
      <c r="AJ63">
        <v>0.96799999999999997</v>
      </c>
      <c r="AK63">
        <v>0.97899999999999998</v>
      </c>
      <c r="AL63">
        <v>0.98899999999999999</v>
      </c>
    </row>
    <row r="64" spans="2:38" hidden="1" x14ac:dyDescent="0.25">
      <c r="B64" s="2">
        <v>44805</v>
      </c>
      <c r="C64" s="19">
        <v>120.1</v>
      </c>
      <c r="D64" s="16">
        <v>150.4</v>
      </c>
      <c r="E64" s="19">
        <v>194.3</v>
      </c>
      <c r="F64" s="19">
        <v>1094.2</v>
      </c>
      <c r="G64" s="16">
        <v>1179.5999999999999</v>
      </c>
      <c r="H64" s="16">
        <v>1291.4000000000001</v>
      </c>
      <c r="I64" s="19">
        <v>128.02000000000001</v>
      </c>
      <c r="J64" s="19">
        <v>143.1</v>
      </c>
      <c r="K64" s="16">
        <v>210.8</v>
      </c>
      <c r="L64" s="19">
        <v>254</v>
      </c>
      <c r="M64" s="16">
        <v>108.5</v>
      </c>
      <c r="N64" s="19">
        <v>128.5</v>
      </c>
      <c r="O64" s="16">
        <v>147.30000000000001</v>
      </c>
      <c r="P64" s="19">
        <v>123.2</v>
      </c>
      <c r="Q64" s="16">
        <v>167.8</v>
      </c>
      <c r="R64" s="19">
        <v>205.3</v>
      </c>
      <c r="S64" s="16">
        <v>132.6</v>
      </c>
      <c r="T64">
        <v>154.30000000000001</v>
      </c>
      <c r="U64" s="16">
        <v>172.7</v>
      </c>
      <c r="V64">
        <v>10.736214966324786</v>
      </c>
      <c r="W64">
        <v>9.7808568123764807</v>
      </c>
      <c r="X64">
        <v>9.7337885709474374</v>
      </c>
      <c r="Y64">
        <v>11.11192510613202</v>
      </c>
      <c r="Z64" s="10">
        <v>512.11379999999997</v>
      </c>
      <c r="AI64">
        <v>0.94299999999999995</v>
      </c>
      <c r="AJ64">
        <v>0.94799999999999995</v>
      </c>
      <c r="AK64">
        <v>0.96099999999999997</v>
      </c>
      <c r="AL64">
        <v>0.97399999999999998</v>
      </c>
    </row>
    <row r="65" spans="2:38" hidden="1" x14ac:dyDescent="0.25">
      <c r="B65" s="2">
        <v>44835</v>
      </c>
      <c r="C65" s="16">
        <v>116.6</v>
      </c>
      <c r="D65" s="19">
        <v>145.30000000000001</v>
      </c>
      <c r="E65" s="16">
        <v>184.2</v>
      </c>
      <c r="F65" s="16">
        <v>1036.5999999999999</v>
      </c>
      <c r="G65" s="19">
        <v>1105.4000000000001</v>
      </c>
      <c r="H65" s="19">
        <v>1195.5</v>
      </c>
      <c r="I65" s="16">
        <v>124.85</v>
      </c>
      <c r="J65" s="16">
        <v>138.4</v>
      </c>
      <c r="K65" s="19">
        <v>201.6</v>
      </c>
      <c r="L65" s="16">
        <v>240.4</v>
      </c>
      <c r="M65" s="19">
        <v>104.8</v>
      </c>
      <c r="N65" s="16">
        <v>122.6</v>
      </c>
      <c r="O65" s="19">
        <v>139.30000000000001</v>
      </c>
      <c r="P65" s="16">
        <v>119.6</v>
      </c>
      <c r="Q65" s="19">
        <v>159.30000000000001</v>
      </c>
      <c r="R65" s="16">
        <v>191.2</v>
      </c>
      <c r="S65" s="19">
        <v>127.4</v>
      </c>
      <c r="T65">
        <v>147.1</v>
      </c>
      <c r="U65" s="19">
        <v>162.69999999999999</v>
      </c>
      <c r="V65">
        <v>10.281406378097227</v>
      </c>
      <c r="W65">
        <v>9.3094747550420198</v>
      </c>
      <c r="X65">
        <v>9.2042661015492104</v>
      </c>
      <c r="Y65">
        <v>10.434123230991322</v>
      </c>
      <c r="Z65" s="11">
        <v>486.55149999999998</v>
      </c>
      <c r="AI65">
        <v>0.90900000000000003</v>
      </c>
      <c r="AJ65">
        <v>0.90400000000000003</v>
      </c>
      <c r="AK65">
        <v>0.90900000000000003</v>
      </c>
      <c r="AL65">
        <v>0.91200000000000003</v>
      </c>
    </row>
    <row r="66" spans="2:38" hidden="1" x14ac:dyDescent="0.25">
      <c r="B66" s="2">
        <v>44866</v>
      </c>
      <c r="C66" s="19">
        <v>118.2</v>
      </c>
      <c r="D66" s="16">
        <v>148.5</v>
      </c>
      <c r="E66" s="19">
        <v>193.6</v>
      </c>
      <c r="F66" s="19">
        <v>1051.7</v>
      </c>
      <c r="G66" s="16">
        <v>1132.4000000000001</v>
      </c>
      <c r="H66" s="16">
        <v>1237.5999999999999</v>
      </c>
      <c r="I66" s="19">
        <v>125.56</v>
      </c>
      <c r="J66" s="19">
        <v>140.69999999999999</v>
      </c>
      <c r="K66" s="16">
        <v>206.7</v>
      </c>
      <c r="L66" s="19">
        <v>249</v>
      </c>
      <c r="M66" s="16">
        <v>105.7</v>
      </c>
      <c r="N66" s="19">
        <v>124.9</v>
      </c>
      <c r="O66" s="16">
        <v>143.1</v>
      </c>
      <c r="P66" s="19">
        <v>121.2</v>
      </c>
      <c r="Q66" s="16">
        <v>163.5</v>
      </c>
      <c r="R66" s="19">
        <v>199.1</v>
      </c>
      <c r="S66" s="16">
        <v>129.5</v>
      </c>
      <c r="T66">
        <v>150.80000000000001</v>
      </c>
      <c r="U66" s="16">
        <v>166.8</v>
      </c>
      <c r="V66">
        <v>10.356149852282458</v>
      </c>
      <c r="W66">
        <v>9.5080022843074516</v>
      </c>
      <c r="X66">
        <v>9.5250422846143401</v>
      </c>
      <c r="Y66">
        <v>10.908977146952301</v>
      </c>
      <c r="Z66" s="10">
        <v>519.73260000000005</v>
      </c>
      <c r="AI66">
        <v>0.9173</v>
      </c>
      <c r="AJ66">
        <v>0.92169999999999996</v>
      </c>
      <c r="AK66">
        <v>0.93510000000000004</v>
      </c>
      <c r="AL66">
        <v>0.94740000000000002</v>
      </c>
    </row>
    <row r="67" spans="2:38" hidden="1" x14ac:dyDescent="0.25">
      <c r="B67" s="2">
        <v>44896</v>
      </c>
      <c r="C67" s="16">
        <v>119.9</v>
      </c>
      <c r="D67" s="19">
        <v>151.30000000000001</v>
      </c>
      <c r="E67" s="16">
        <v>199.7</v>
      </c>
      <c r="F67" s="16">
        <v>1092.7</v>
      </c>
      <c r="G67" s="19">
        <v>1188.8</v>
      </c>
      <c r="H67" s="19">
        <v>1312.5</v>
      </c>
      <c r="I67" s="16">
        <v>127.07</v>
      </c>
      <c r="J67" s="16">
        <v>143.1</v>
      </c>
      <c r="K67" s="19">
        <v>211.5</v>
      </c>
      <c r="L67" s="16">
        <v>255.9</v>
      </c>
      <c r="M67" s="19">
        <v>107.4</v>
      </c>
      <c r="N67" s="16">
        <v>127.8</v>
      </c>
      <c r="O67" s="19">
        <v>147</v>
      </c>
      <c r="P67" s="16">
        <v>123</v>
      </c>
      <c r="Q67" s="19">
        <v>167.7</v>
      </c>
      <c r="R67" s="16">
        <v>205.9</v>
      </c>
      <c r="S67" s="19">
        <v>132.9</v>
      </c>
      <c r="T67">
        <v>155.19999999999999</v>
      </c>
      <c r="U67" s="19">
        <v>173</v>
      </c>
      <c r="V67">
        <v>10.648731906417881</v>
      </c>
      <c r="W67">
        <v>9.754624424630908</v>
      </c>
      <c r="X67">
        <v>9.7463876186305409</v>
      </c>
      <c r="Y67">
        <v>11.221254237571349</v>
      </c>
      <c r="Z67" s="11">
        <v>542.82680000000005</v>
      </c>
      <c r="AI67">
        <v>0.93420000000000003</v>
      </c>
      <c r="AJ67">
        <v>0.94059999999999999</v>
      </c>
      <c r="AK67">
        <v>0.95640000000000003</v>
      </c>
      <c r="AL67">
        <v>0.97360000000000002</v>
      </c>
    </row>
    <row r="68" spans="2:38" hidden="1" x14ac:dyDescent="0.25">
      <c r="B68" s="2">
        <v>44927</v>
      </c>
      <c r="C68" s="19">
        <v>114.7</v>
      </c>
      <c r="D68" s="16">
        <v>142.6</v>
      </c>
      <c r="E68" s="19">
        <v>184.3</v>
      </c>
      <c r="F68" s="19">
        <v>1046.7</v>
      </c>
      <c r="G68" s="16">
        <v>1127</v>
      </c>
      <c r="H68" s="16">
        <v>1236.2</v>
      </c>
      <c r="I68" s="19">
        <v>124.81</v>
      </c>
      <c r="J68" s="19">
        <v>139.9</v>
      </c>
      <c r="K68" s="16">
        <v>204.5</v>
      </c>
      <c r="L68" s="19">
        <v>244.5</v>
      </c>
      <c r="M68" s="16">
        <v>105</v>
      </c>
      <c r="N68" s="19">
        <v>122.8</v>
      </c>
      <c r="O68" s="16">
        <v>139.6</v>
      </c>
      <c r="P68" s="19">
        <v>120.3</v>
      </c>
      <c r="Q68" s="16">
        <v>160.9</v>
      </c>
      <c r="R68" s="19">
        <v>194.4</v>
      </c>
      <c r="S68" s="16">
        <v>129.19999999999999</v>
      </c>
      <c r="T68">
        <v>149.4</v>
      </c>
      <c r="U68" s="16">
        <v>164.5</v>
      </c>
      <c r="V68">
        <v>10.361929609982328</v>
      </c>
      <c r="W68">
        <v>9.3770814408999943</v>
      </c>
      <c r="X68">
        <v>9.2534348256554448</v>
      </c>
      <c r="Y68">
        <v>10.518713952265482</v>
      </c>
      <c r="Z68" s="10">
        <v>513.34939999999995</v>
      </c>
      <c r="AI68">
        <v>0.91810000000000003</v>
      </c>
      <c r="AJ68">
        <v>0.91769999999999996</v>
      </c>
      <c r="AK68">
        <v>0.92749999999999999</v>
      </c>
      <c r="AL68">
        <v>0.93510000000000004</v>
      </c>
    </row>
    <row r="69" spans="2:38" hidden="1" x14ac:dyDescent="0.25">
      <c r="B69" s="2">
        <v>44958</v>
      </c>
      <c r="C69" s="16">
        <v>116.6</v>
      </c>
      <c r="D69" s="19">
        <v>145.6</v>
      </c>
      <c r="E69" s="16">
        <v>191.3</v>
      </c>
      <c r="F69" s="16">
        <v>1103.0999999999999</v>
      </c>
      <c r="G69" s="19">
        <v>1210</v>
      </c>
      <c r="H69" s="19">
        <v>1346</v>
      </c>
      <c r="I69" s="16">
        <v>128.66999999999999</v>
      </c>
      <c r="J69" s="16">
        <v>142.5</v>
      </c>
      <c r="K69" s="19">
        <v>210.1</v>
      </c>
      <c r="L69" s="16">
        <v>253.1</v>
      </c>
      <c r="M69" s="19">
        <v>106.7</v>
      </c>
      <c r="N69" s="16">
        <v>126.2</v>
      </c>
      <c r="O69" s="19">
        <v>144.80000000000001</v>
      </c>
      <c r="P69" s="16">
        <v>122.6</v>
      </c>
      <c r="Q69" s="19">
        <v>166.5</v>
      </c>
      <c r="R69" s="16">
        <v>203.7</v>
      </c>
      <c r="S69" s="19">
        <v>132.30000000000001</v>
      </c>
      <c r="T69">
        <v>153.80000000000001</v>
      </c>
      <c r="U69" s="19">
        <v>170.8</v>
      </c>
      <c r="V69">
        <v>10.667875943646665</v>
      </c>
      <c r="W69">
        <v>9.7087863197903914</v>
      </c>
      <c r="X69">
        <v>9.6368601510913035</v>
      </c>
      <c r="Y69">
        <v>11.016953876042441</v>
      </c>
      <c r="Z69" s="11">
        <v>526.06870000000004</v>
      </c>
      <c r="AI69">
        <v>0.93440000000000001</v>
      </c>
      <c r="AJ69">
        <v>0.93959999999999999</v>
      </c>
      <c r="AK69">
        <v>0.95499999999999996</v>
      </c>
      <c r="AL69">
        <v>0.96950000000000003</v>
      </c>
    </row>
    <row r="70" spans="2:38" hidden="1" x14ac:dyDescent="0.25">
      <c r="B70" s="2">
        <v>44986</v>
      </c>
      <c r="C70" s="19">
        <v>115.7</v>
      </c>
      <c r="D70" s="16">
        <v>144.80000000000001</v>
      </c>
      <c r="E70" s="19">
        <v>190.6</v>
      </c>
      <c r="F70" s="19">
        <v>1093.8</v>
      </c>
      <c r="G70" s="16">
        <v>1203.3</v>
      </c>
      <c r="H70" s="16">
        <v>1340.1</v>
      </c>
      <c r="I70" s="19">
        <v>128.16</v>
      </c>
      <c r="J70" s="19">
        <v>141.6</v>
      </c>
      <c r="K70" s="16">
        <v>208.5</v>
      </c>
      <c r="L70" s="19">
        <v>251.4</v>
      </c>
      <c r="M70" s="16">
        <v>106</v>
      </c>
      <c r="N70" s="19">
        <v>125.6</v>
      </c>
      <c r="O70" s="16">
        <v>144.30000000000001</v>
      </c>
      <c r="P70" s="19">
        <v>121.8</v>
      </c>
      <c r="Q70" s="16">
        <v>164.8</v>
      </c>
      <c r="R70" s="19">
        <v>201.8</v>
      </c>
      <c r="S70" s="16">
        <v>131.1</v>
      </c>
      <c r="T70">
        <v>152.4</v>
      </c>
      <c r="U70" s="16">
        <v>168.3</v>
      </c>
      <c r="V70">
        <v>10.494525099046472</v>
      </c>
      <c r="W70">
        <v>9.5895438830669839</v>
      </c>
      <c r="X70">
        <v>9.5574472358581382</v>
      </c>
      <c r="Y70">
        <v>10.969468795186456</v>
      </c>
      <c r="Z70" s="10">
        <v>536.85360000000003</v>
      </c>
      <c r="AI70">
        <v>0.92290000000000005</v>
      </c>
      <c r="AJ70">
        <v>0.92900000000000005</v>
      </c>
      <c r="AK70">
        <v>0.9476</v>
      </c>
      <c r="AL70">
        <v>0.96489999999999998</v>
      </c>
    </row>
    <row r="71" spans="2:38" hidden="1" x14ac:dyDescent="0.25">
      <c r="B71" s="2">
        <v>45017</v>
      </c>
      <c r="C71" s="16">
        <v>117.1</v>
      </c>
      <c r="D71" s="19">
        <v>146.5</v>
      </c>
      <c r="E71" s="16">
        <v>193.4</v>
      </c>
      <c r="F71" s="16">
        <v>1114.5</v>
      </c>
      <c r="G71" s="19">
        <v>1229.7</v>
      </c>
      <c r="H71" s="19">
        <v>1374.6</v>
      </c>
      <c r="I71" s="16">
        <v>129.33000000000001</v>
      </c>
      <c r="J71" s="16">
        <v>142.30000000000001</v>
      </c>
      <c r="K71" s="19">
        <v>209.7</v>
      </c>
      <c r="L71" s="16">
        <v>252.7</v>
      </c>
      <c r="M71" s="19">
        <v>106.4</v>
      </c>
      <c r="N71" s="16">
        <v>125.8</v>
      </c>
      <c r="O71" s="19">
        <v>143.9</v>
      </c>
      <c r="P71" s="16">
        <v>122.7</v>
      </c>
      <c r="Q71" s="19">
        <v>166.4</v>
      </c>
      <c r="R71" s="16">
        <v>203.7</v>
      </c>
      <c r="S71" s="19">
        <v>131.6</v>
      </c>
      <c r="T71">
        <v>153</v>
      </c>
      <c r="U71" s="19">
        <v>169.4</v>
      </c>
      <c r="V71">
        <v>10.583815916126575</v>
      </c>
      <c r="W71">
        <v>9.6271199229394906</v>
      </c>
      <c r="X71">
        <v>9.5608246582007919</v>
      </c>
      <c r="Y71">
        <v>10.863284107195247</v>
      </c>
      <c r="Z71" s="11">
        <v>546.45479999999998</v>
      </c>
      <c r="AI71">
        <v>0.9264</v>
      </c>
      <c r="AJ71">
        <v>0.9284</v>
      </c>
      <c r="AK71">
        <v>0.94499999999999995</v>
      </c>
      <c r="AL71">
        <v>0.96150000000000002</v>
      </c>
    </row>
    <row r="72" spans="2:38" x14ac:dyDescent="0.25">
      <c r="B72" s="2">
        <v>45047</v>
      </c>
      <c r="C72" s="19">
        <v>117.3</v>
      </c>
      <c r="D72" s="16">
        <v>147</v>
      </c>
      <c r="E72" s="19">
        <v>195.4</v>
      </c>
      <c r="F72" s="19">
        <v>1108.4000000000001</v>
      </c>
      <c r="G72" s="16">
        <v>1224.5999999999999</v>
      </c>
      <c r="H72" s="16">
        <v>1377</v>
      </c>
      <c r="I72" s="19">
        <v>129.65</v>
      </c>
      <c r="J72" s="19">
        <v>142.4</v>
      </c>
      <c r="K72" s="16">
        <v>209</v>
      </c>
      <c r="L72" s="19">
        <v>251.6</v>
      </c>
      <c r="M72" s="16">
        <v>106.4</v>
      </c>
      <c r="N72" s="19">
        <v>125.6</v>
      </c>
      <c r="O72" s="16">
        <v>143.4</v>
      </c>
      <c r="P72" s="19">
        <v>123.1</v>
      </c>
      <c r="Q72" s="16">
        <v>166.9</v>
      </c>
      <c r="R72" s="19">
        <v>204.7</v>
      </c>
      <c r="S72" s="16">
        <v>132.1</v>
      </c>
      <c r="T72">
        <v>153.5</v>
      </c>
      <c r="U72" s="16">
        <v>169.3</v>
      </c>
      <c r="V72">
        <v>10.658622000538365</v>
      </c>
      <c r="W72">
        <v>9.7123021942220067</v>
      </c>
      <c r="X72">
        <v>9.6631578480881846</v>
      </c>
      <c r="Y72">
        <v>11.011838478775632</v>
      </c>
      <c r="Z72" s="10">
        <v>561.91980000000001</v>
      </c>
      <c r="AI72">
        <v>0.92720000000000002</v>
      </c>
      <c r="AJ72">
        <v>0.92900000000000005</v>
      </c>
      <c r="AK72">
        <v>0.9456</v>
      </c>
      <c r="AL72">
        <v>0.95930000000000004</v>
      </c>
    </row>
    <row r="73" spans="2:38" x14ac:dyDescent="0.25">
      <c r="B73" s="2">
        <v>45078</v>
      </c>
      <c r="C73" s="16">
        <v>117.4</v>
      </c>
      <c r="D73" s="19">
        <v>147.1</v>
      </c>
      <c r="E73" s="16">
        <v>195.9</v>
      </c>
      <c r="F73" s="16">
        <v>1113.9000000000001</v>
      </c>
      <c r="G73" s="19">
        <v>1236.9000000000001</v>
      </c>
      <c r="H73" s="19">
        <v>1398.8</v>
      </c>
      <c r="I73" s="16">
        <v>130.52000000000001</v>
      </c>
      <c r="J73" s="16">
        <v>142.4</v>
      </c>
      <c r="K73" s="19">
        <v>210.9</v>
      </c>
      <c r="L73" s="16">
        <v>255.1</v>
      </c>
      <c r="M73" s="19">
        <v>107.1</v>
      </c>
      <c r="N73" s="16">
        <v>127.3</v>
      </c>
      <c r="O73" s="19">
        <v>145.6</v>
      </c>
      <c r="P73" s="16">
        <v>124</v>
      </c>
      <c r="Q73" s="19">
        <v>169.1</v>
      </c>
      <c r="R73" s="16">
        <v>208.9</v>
      </c>
      <c r="S73" s="19">
        <v>132.5</v>
      </c>
      <c r="T73">
        <v>154.30000000000001</v>
      </c>
      <c r="U73" s="19">
        <v>171</v>
      </c>
      <c r="V73">
        <v>10.658182945467374</v>
      </c>
      <c r="W73">
        <v>9.7696184896555156</v>
      </c>
      <c r="X73">
        <v>9.7791879272879818</v>
      </c>
      <c r="Y73">
        <v>11.211588039970993</v>
      </c>
      <c r="Z73" s="11">
        <v>568.67219999999998</v>
      </c>
      <c r="AI73">
        <v>0.93279999999999996</v>
      </c>
      <c r="AJ73">
        <v>0.93940000000000001</v>
      </c>
      <c r="AK73">
        <v>0.96289999999999998</v>
      </c>
      <c r="AL73">
        <v>0.98529999999999995</v>
      </c>
    </row>
    <row r="74" spans="2:38" x14ac:dyDescent="0.25">
      <c r="B74" s="2">
        <v>45108</v>
      </c>
      <c r="C74" s="19">
        <v>118.3</v>
      </c>
      <c r="D74" s="16">
        <v>149.6</v>
      </c>
      <c r="E74" s="19">
        <v>202.2</v>
      </c>
      <c r="F74" s="19">
        <v>1119.4000000000001</v>
      </c>
      <c r="G74" s="16">
        <v>1247.3</v>
      </c>
      <c r="H74" s="16">
        <v>1416.7</v>
      </c>
      <c r="I74" s="19">
        <v>129.87</v>
      </c>
      <c r="J74" s="19">
        <v>143.80000000000001</v>
      </c>
      <c r="K74" s="16">
        <v>214.8</v>
      </c>
      <c r="L74" s="19">
        <v>261.8</v>
      </c>
      <c r="M74" s="16">
        <v>107.9</v>
      </c>
      <c r="N74" s="19">
        <v>129.80000000000001</v>
      </c>
      <c r="O74" s="16">
        <v>149.6</v>
      </c>
      <c r="P74" s="19">
        <v>125.4</v>
      </c>
      <c r="Q74" s="16">
        <v>172.8</v>
      </c>
      <c r="R74" s="19">
        <v>215.9</v>
      </c>
      <c r="S74" s="16">
        <v>134.6</v>
      </c>
      <c r="T74">
        <v>157.9</v>
      </c>
      <c r="U74" s="16">
        <v>175.7</v>
      </c>
      <c r="V74">
        <v>10.719375366832658</v>
      </c>
      <c r="W74">
        <v>9.9058078349744285</v>
      </c>
      <c r="X74">
        <v>9.996331217206297</v>
      </c>
      <c r="Y74">
        <v>11.552027908270258</v>
      </c>
      <c r="Z74" s="10">
        <v>584.26110000000006</v>
      </c>
      <c r="AI74">
        <v>0.93640000000000001</v>
      </c>
      <c r="AJ74">
        <v>0.94810000000000005</v>
      </c>
      <c r="AK74">
        <v>0.97589999999999999</v>
      </c>
      <c r="AL74">
        <v>1.0058</v>
      </c>
    </row>
    <row r="75" spans="2:38" x14ac:dyDescent="0.25">
      <c r="B75" s="2">
        <v>45139</v>
      </c>
      <c r="C75" s="16">
        <v>118.5</v>
      </c>
      <c r="D75" s="19">
        <v>149.9</v>
      </c>
      <c r="E75" s="16">
        <v>202.9</v>
      </c>
      <c r="F75" s="16">
        <v>1114.4000000000001</v>
      </c>
      <c r="G75" s="19">
        <v>1244.3</v>
      </c>
      <c r="H75" s="19">
        <v>1412.7</v>
      </c>
      <c r="I75" s="16">
        <v>131.11000000000001</v>
      </c>
      <c r="J75" s="16">
        <v>144.4</v>
      </c>
      <c r="K75" s="19">
        <v>217</v>
      </c>
      <c r="L75" s="16">
        <v>265.60000000000002</v>
      </c>
      <c r="M75" s="19">
        <v>109.1</v>
      </c>
      <c r="N75" s="16">
        <v>132.19999999999999</v>
      </c>
      <c r="O75" s="19">
        <v>153.19999999999999</v>
      </c>
      <c r="P75" s="16">
        <v>126.7</v>
      </c>
      <c r="Q75" s="19">
        <v>175.9</v>
      </c>
      <c r="R75" s="16">
        <v>220.7</v>
      </c>
      <c r="S75" s="19">
        <v>136.4</v>
      </c>
      <c r="T75">
        <v>160.69999999999999</v>
      </c>
      <c r="U75" s="19">
        <v>179.7</v>
      </c>
      <c r="V75">
        <v>10.769027745998262</v>
      </c>
      <c r="W75">
        <v>9.9960946025845256</v>
      </c>
      <c r="X75">
        <v>10.132539110268123</v>
      </c>
      <c r="Y75">
        <v>11.761188812525432</v>
      </c>
      <c r="Z75" s="11">
        <v>588.63409999999999</v>
      </c>
      <c r="AI75">
        <v>0.94789999999999996</v>
      </c>
      <c r="AJ75">
        <v>0.94810000000000005</v>
      </c>
      <c r="AK75">
        <v>0.99890000000000001</v>
      </c>
      <c r="AL75">
        <v>1.0374000000000001</v>
      </c>
    </row>
    <row r="76" spans="2:38" x14ac:dyDescent="0.25">
      <c r="B76" s="2">
        <v>45170</v>
      </c>
      <c r="C76" s="19">
        <v>118.1</v>
      </c>
      <c r="D76" s="16">
        <v>148.9</v>
      </c>
      <c r="E76" s="19">
        <v>200.5</v>
      </c>
      <c r="F76" s="19">
        <v>1115.4000000000001</v>
      </c>
      <c r="G76" s="16">
        <v>1243.7</v>
      </c>
      <c r="H76" s="16">
        <v>1410.4</v>
      </c>
      <c r="I76" s="19">
        <v>130.74</v>
      </c>
      <c r="J76" s="19">
        <v>143.80000000000001</v>
      </c>
      <c r="K76" s="16">
        <v>214.9</v>
      </c>
      <c r="L76" s="19">
        <v>261.89999999999998</v>
      </c>
      <c r="M76" s="16">
        <v>108.6</v>
      </c>
      <c r="N76" s="19">
        <v>130.9</v>
      </c>
      <c r="O76" s="16">
        <v>151.19999999999999</v>
      </c>
      <c r="P76" s="19">
        <v>126.8</v>
      </c>
      <c r="Q76" s="16">
        <v>175.7</v>
      </c>
      <c r="R76" s="19">
        <v>220</v>
      </c>
      <c r="S76" s="16">
        <v>135.5</v>
      </c>
      <c r="T76">
        <v>159</v>
      </c>
      <c r="U76" s="16">
        <v>176.8</v>
      </c>
      <c r="V76">
        <v>10.718115707455457</v>
      </c>
      <c r="W76">
        <v>9.9364247519632407</v>
      </c>
      <c r="X76">
        <v>10.059943336220879</v>
      </c>
      <c r="Y76">
        <v>11.663399736325022</v>
      </c>
      <c r="Z76" s="10">
        <v>581.86009999999999</v>
      </c>
      <c r="AI76">
        <v>0.94830000000000003</v>
      </c>
      <c r="AJ76">
        <v>0.9637</v>
      </c>
      <c r="AK76">
        <v>0.99639999999999995</v>
      </c>
      <c r="AL76">
        <v>1.0315000000000001</v>
      </c>
    </row>
    <row r="77" spans="2:38" ht="30" x14ac:dyDescent="0.25">
      <c r="B77" s="2">
        <v>45200</v>
      </c>
      <c r="C77" s="16">
        <v>116.1</v>
      </c>
      <c r="D77" s="19">
        <v>145.9</v>
      </c>
      <c r="E77" s="16">
        <v>195.6</v>
      </c>
      <c r="F77" s="16">
        <v>1109.3</v>
      </c>
      <c r="G77" s="19">
        <v>1236.9000000000001</v>
      </c>
      <c r="H77" s="19">
        <v>1400.3</v>
      </c>
      <c r="I77" s="16">
        <v>130.16999999999999</v>
      </c>
      <c r="J77" s="16">
        <v>142.19999999999999</v>
      </c>
      <c r="K77" s="19">
        <v>211.8</v>
      </c>
      <c r="L77" s="16">
        <v>257.10000000000002</v>
      </c>
      <c r="M77" s="19">
        <v>107.3</v>
      </c>
      <c r="N77" s="16">
        <v>128.69999999999999</v>
      </c>
      <c r="O77" s="19">
        <v>148.30000000000001</v>
      </c>
      <c r="P77" s="16">
        <v>125.4</v>
      </c>
      <c r="Q77" s="19">
        <v>172.1</v>
      </c>
      <c r="R77" s="16">
        <v>215.2</v>
      </c>
      <c r="S77" s="19">
        <v>133.80000000000001</v>
      </c>
      <c r="T77">
        <v>156.6</v>
      </c>
      <c r="U77" s="19">
        <v>173.6</v>
      </c>
      <c r="V77">
        <v>10.529337670502485</v>
      </c>
      <c r="W77">
        <v>9.7560574926925323</v>
      </c>
      <c r="X77">
        <v>9.8716631669995021</v>
      </c>
      <c r="Y77">
        <v>11.43874968773761</v>
      </c>
      <c r="Z77" s="11">
        <v>576.09789999999998</v>
      </c>
      <c r="AA77" s="1" t="s">
        <v>29</v>
      </c>
      <c r="AB77" s="1"/>
      <c r="AC77" s="1" t="s">
        <v>30</v>
      </c>
      <c r="AD77" s="1"/>
      <c r="AE77" s="1" t="s">
        <v>31</v>
      </c>
      <c r="AF77" s="1"/>
      <c r="AG77" s="1" t="s">
        <v>32</v>
      </c>
      <c r="AI77">
        <v>0.93559999999999999</v>
      </c>
      <c r="AJ77">
        <v>0.95040000000000002</v>
      </c>
      <c r="AK77">
        <v>0.98199999999999998</v>
      </c>
      <c r="AL77">
        <v>1.0163</v>
      </c>
    </row>
    <row r="78" spans="2:38" x14ac:dyDescent="0.25">
      <c r="B78" s="2">
        <v>45231</v>
      </c>
      <c r="C78" s="19">
        <v>116</v>
      </c>
      <c r="D78" s="16">
        <v>145.4</v>
      </c>
      <c r="E78" s="19">
        <v>193.3</v>
      </c>
      <c r="F78" s="40">
        <v>1098.5</v>
      </c>
      <c r="G78" s="40">
        <v>1219.9000000000001</v>
      </c>
      <c r="H78" s="40">
        <v>1376.8</v>
      </c>
      <c r="I78" s="40">
        <v>127.78</v>
      </c>
      <c r="J78" s="19">
        <v>140.6</v>
      </c>
      <c r="K78" s="16">
        <v>208.1</v>
      </c>
      <c r="L78" s="19">
        <v>251.2</v>
      </c>
      <c r="M78" s="16">
        <v>106.4</v>
      </c>
      <c r="N78" s="19">
        <v>126</v>
      </c>
      <c r="O78" s="16">
        <v>143.69999999999999</v>
      </c>
      <c r="P78" s="40">
        <v>124.9</v>
      </c>
      <c r="Q78" s="40">
        <v>170.1</v>
      </c>
      <c r="R78" s="40">
        <v>211.3</v>
      </c>
      <c r="S78" s="40">
        <v>131.9</v>
      </c>
      <c r="T78">
        <v>153.5</v>
      </c>
      <c r="U78" s="40">
        <v>169.2</v>
      </c>
      <c r="V78">
        <v>10.402523967165061</v>
      </c>
      <c r="W78">
        <v>9.6021769622141111</v>
      </c>
      <c r="X78">
        <v>9.6789028822892504</v>
      </c>
      <c r="Y78">
        <v>11.171725707695611</v>
      </c>
      <c r="Z78" s="41">
        <v>570.08799999999997</v>
      </c>
      <c r="AA78" s="16">
        <v>978.67600000000004</v>
      </c>
      <c r="AC78" s="19">
        <v>951.68520000000001</v>
      </c>
      <c r="AE78" s="16">
        <v>959.28980000000001</v>
      </c>
      <c r="AG78" s="19">
        <v>1051.0447999999999</v>
      </c>
      <c r="AI78">
        <v>0.93010000000000004</v>
      </c>
      <c r="AJ78">
        <v>0.93899999999999995</v>
      </c>
      <c r="AK78">
        <v>0.96299999999999997</v>
      </c>
      <c r="AL78">
        <v>0.98819999999999997</v>
      </c>
    </row>
    <row r="79" spans="2:38" x14ac:dyDescent="0.25">
      <c r="B79" s="2">
        <v>45261</v>
      </c>
      <c r="C79" s="16">
        <v>120</v>
      </c>
      <c r="D79" s="19">
        <v>152.4</v>
      </c>
      <c r="E79" s="16">
        <v>206.4</v>
      </c>
      <c r="F79" s="16">
        <v>1148.4000000000001</v>
      </c>
      <c r="G79" s="19">
        <v>1287.3</v>
      </c>
      <c r="H79" s="19">
        <v>1467.7</v>
      </c>
      <c r="I79" s="16">
        <v>130.52000000000001</v>
      </c>
      <c r="J79" s="16">
        <v>144.30000000000001</v>
      </c>
      <c r="K79" s="19">
        <v>215.3</v>
      </c>
      <c r="L79" s="16">
        <v>262</v>
      </c>
      <c r="M79" s="19">
        <v>109.2</v>
      </c>
      <c r="N79" s="16">
        <v>131.4</v>
      </c>
      <c r="O79" s="19">
        <v>151.5</v>
      </c>
      <c r="P79" s="16">
        <v>128.1</v>
      </c>
      <c r="Q79" s="19">
        <v>177.4</v>
      </c>
      <c r="R79" s="16">
        <v>222.9</v>
      </c>
      <c r="S79" s="19">
        <v>136.30000000000001</v>
      </c>
      <c r="T79">
        <v>159.80000000000001</v>
      </c>
      <c r="U79" s="19">
        <v>177.4</v>
      </c>
      <c r="V79" s="32">
        <f t="shared" ref="V79:V98" si="0">V78*(1+AB79)</f>
        <v>10.800807868138262</v>
      </c>
      <c r="W79" s="32">
        <f t="shared" ref="W79:W99" si="1">W78*(1+AD79)</f>
        <v>10.019148169128581</v>
      </c>
      <c r="X79" s="32">
        <f t="shared" ref="X79:X99" si="2">X78*(1+AF79)</f>
        <v>10.149911171986369</v>
      </c>
      <c r="Y79" s="32">
        <f t="shared" ref="Y79:Y99" si="3">Y78*(1+AH79)</f>
        <v>11.775268672552327</v>
      </c>
      <c r="Z79" s="11">
        <v>601.48710000000005</v>
      </c>
      <c r="AA79" s="19">
        <v>1016.1468</v>
      </c>
      <c r="AB79" s="5">
        <f>(AA79-AA78)/AA78</f>
        <v>3.8287237042698437E-2</v>
      </c>
      <c r="AC79" s="16">
        <v>993.01179999999999</v>
      </c>
      <c r="AD79" s="5">
        <f>(AC79-AC78)/AC78</f>
        <v>4.3424653446328662E-2</v>
      </c>
      <c r="AE79" s="19">
        <v>1005.9721</v>
      </c>
      <c r="AF79" s="5">
        <f>(AE79-AE78)/AE78</f>
        <v>4.8663396608616023E-2</v>
      </c>
      <c r="AG79" s="16">
        <v>1107.8266000000001</v>
      </c>
      <c r="AH79" s="5">
        <f>(AG79-AG78)/AG78</f>
        <v>5.4024148161905379E-2</v>
      </c>
      <c r="AI79">
        <v>0.95450000000000002</v>
      </c>
      <c r="AJ79">
        <v>0.96940000000000004</v>
      </c>
      <c r="AK79">
        <v>0.99970000000000003</v>
      </c>
      <c r="AL79">
        <v>1.0335000000000001</v>
      </c>
    </row>
    <row r="80" spans="2:38" x14ac:dyDescent="0.25">
      <c r="B80" s="2">
        <v>45292</v>
      </c>
      <c r="C80" s="19">
        <v>123.3</v>
      </c>
      <c r="D80" s="16">
        <v>157.1</v>
      </c>
      <c r="E80" s="19">
        <v>214.3</v>
      </c>
      <c r="F80" s="19">
        <v>1190.9000000000001</v>
      </c>
      <c r="G80" s="16">
        <v>1337.1</v>
      </c>
      <c r="H80" s="16">
        <v>1532.3</v>
      </c>
      <c r="I80" s="19">
        <v>132.27000000000001</v>
      </c>
      <c r="J80" s="19">
        <v>147.30000000000001</v>
      </c>
      <c r="K80" s="16">
        <v>220.4</v>
      </c>
      <c r="L80" s="19">
        <v>269.3</v>
      </c>
      <c r="M80" s="16">
        <v>111.2</v>
      </c>
      <c r="N80" s="19">
        <v>135.19999999999999</v>
      </c>
      <c r="O80" s="16">
        <v>156.80000000000001</v>
      </c>
      <c r="P80" s="19">
        <v>130.6</v>
      </c>
      <c r="Q80" s="16">
        <v>182.6</v>
      </c>
      <c r="R80" s="19">
        <v>230</v>
      </c>
      <c r="S80" s="16">
        <v>139.69999999999999</v>
      </c>
      <c r="T80">
        <v>164.3</v>
      </c>
      <c r="U80" s="16">
        <v>182.9</v>
      </c>
      <c r="V80" s="32">
        <f t="shared" si="0"/>
        <v>11.141147853909084</v>
      </c>
      <c r="W80" s="32">
        <f t="shared" si="1"/>
        <v>10.345012802865591</v>
      </c>
      <c r="X80" s="32">
        <f t="shared" si="2"/>
        <v>10.490826480299374</v>
      </c>
      <c r="Y80" s="32">
        <f t="shared" si="3"/>
        <v>12.182343265358222</v>
      </c>
      <c r="Z80" s="10">
        <v>617.15589999999997</v>
      </c>
      <c r="AA80" s="16">
        <v>1048.1661999999999</v>
      </c>
      <c r="AB80" s="5">
        <f t="shared" ref="AB80:AB104" si="4">(AA80-AA79)/AA79</f>
        <v>3.1510604570126978E-2</v>
      </c>
      <c r="AC80" s="19">
        <v>1025.3087</v>
      </c>
      <c r="AD80" s="5">
        <f t="shared" ref="AD80:AD104" si="5">(AC80-AC79)/AC79</f>
        <v>3.2524185513203421E-2</v>
      </c>
      <c r="AE80" s="16">
        <v>1039.7607</v>
      </c>
      <c r="AF80" s="5">
        <f t="shared" ref="AF80:AF98" si="6">(AE80-AE79)/AE79</f>
        <v>3.3588009051145742E-2</v>
      </c>
      <c r="AG80" s="19">
        <v>1146.1244999999999</v>
      </c>
      <c r="AH80" s="5">
        <f t="shared" ref="AH80:AH104" si="7">(AG80-AG79)/AG79</f>
        <v>3.4570301886594705E-2</v>
      </c>
      <c r="AI80">
        <v>0.97699999999999998</v>
      </c>
      <c r="AJ80">
        <v>0.99419999999999997</v>
      </c>
      <c r="AK80">
        <v>1.0284</v>
      </c>
      <c r="AL80">
        <v>1.0651999999999999</v>
      </c>
    </row>
    <row r="81" spans="2:38" x14ac:dyDescent="0.25">
      <c r="B81" s="2">
        <v>45323</v>
      </c>
      <c r="C81" s="16">
        <v>124.2</v>
      </c>
      <c r="D81" s="19">
        <v>159.9</v>
      </c>
      <c r="E81" s="16">
        <v>220.9</v>
      </c>
      <c r="F81" s="16">
        <v>1203.0999999999999</v>
      </c>
      <c r="G81" s="19">
        <v>1361.2</v>
      </c>
      <c r="H81" s="19">
        <v>1573.3</v>
      </c>
      <c r="I81" s="16">
        <v>133.99</v>
      </c>
      <c r="J81" s="16">
        <v>148.6</v>
      </c>
      <c r="K81" s="19">
        <v>223.9</v>
      </c>
      <c r="L81" s="16">
        <v>275.3</v>
      </c>
      <c r="M81" s="19">
        <v>111.8</v>
      </c>
      <c r="N81" s="16">
        <v>137</v>
      </c>
      <c r="O81" s="19">
        <v>159.6</v>
      </c>
      <c r="P81" s="16">
        <v>131.5</v>
      </c>
      <c r="Q81" s="19">
        <v>185</v>
      </c>
      <c r="R81" s="16">
        <v>235.4</v>
      </c>
      <c r="S81" s="19">
        <v>140.80000000000001</v>
      </c>
      <c r="T81">
        <v>166.1</v>
      </c>
      <c r="U81" s="19">
        <v>184.7</v>
      </c>
      <c r="V81" s="32">
        <f t="shared" si="0"/>
        <v>11.179737094130358</v>
      </c>
      <c r="W81" s="32">
        <f t="shared" si="1"/>
        <v>10.446009257548365</v>
      </c>
      <c r="X81" s="32">
        <f t="shared" si="2"/>
        <v>10.660954202745716</v>
      </c>
      <c r="Y81" s="32">
        <f t="shared" si="3"/>
        <v>12.457915988681041</v>
      </c>
      <c r="Z81" s="11">
        <v>639.52919999999995</v>
      </c>
      <c r="AA81" s="19">
        <v>1051.7967000000001</v>
      </c>
      <c r="AB81" s="5">
        <f t="shared" si="4"/>
        <v>3.4636682617701386E-3</v>
      </c>
      <c r="AC81" s="16">
        <v>1035.3186000000001</v>
      </c>
      <c r="AD81" s="5">
        <f t="shared" si="5"/>
        <v>9.7628158231760007E-3</v>
      </c>
      <c r="AE81" s="19">
        <v>1056.6223</v>
      </c>
      <c r="AF81" s="5">
        <f t="shared" si="6"/>
        <v>1.6216808348305481E-2</v>
      </c>
      <c r="AG81" s="16">
        <v>1172.0506</v>
      </c>
      <c r="AH81" s="5">
        <f t="shared" si="7"/>
        <v>2.2620666428472765E-2</v>
      </c>
      <c r="AI81">
        <v>0.98360000000000003</v>
      </c>
      <c r="AJ81">
        <v>1.0049999999999999</v>
      </c>
      <c r="AK81">
        <v>1.0450999999999999</v>
      </c>
      <c r="AL81">
        <v>1.0880000000000001</v>
      </c>
    </row>
    <row r="82" spans="2:38" x14ac:dyDescent="0.25">
      <c r="B82" s="2">
        <v>45352</v>
      </c>
      <c r="C82" s="19">
        <v>125.5</v>
      </c>
      <c r="D82" s="16">
        <v>163.80000000000001</v>
      </c>
      <c r="E82" s="19">
        <v>230.3</v>
      </c>
      <c r="F82" s="19">
        <v>1218.3</v>
      </c>
      <c r="G82" s="16">
        <v>1397.7</v>
      </c>
      <c r="H82" s="16">
        <v>1635.6</v>
      </c>
      <c r="I82" s="19">
        <v>133.66</v>
      </c>
      <c r="J82" s="19">
        <v>150.4</v>
      </c>
      <c r="K82" s="16">
        <v>228.4</v>
      </c>
      <c r="L82" s="19">
        <v>283.10000000000002</v>
      </c>
      <c r="M82" s="16">
        <v>112.9</v>
      </c>
      <c r="N82" s="19">
        <v>140.9</v>
      </c>
      <c r="O82" s="16">
        <v>165.9</v>
      </c>
      <c r="P82" s="19">
        <v>133</v>
      </c>
      <c r="Q82" s="16">
        <v>189.2</v>
      </c>
      <c r="R82" s="19">
        <v>244.7</v>
      </c>
      <c r="S82" s="16">
        <v>143</v>
      </c>
      <c r="T82">
        <v>170.2</v>
      </c>
      <c r="U82" s="16">
        <v>190.9</v>
      </c>
      <c r="V82" s="32">
        <f t="shared" si="0"/>
        <v>11.202137029357544</v>
      </c>
      <c r="W82" s="32">
        <f t="shared" si="1"/>
        <v>10.579047435039168</v>
      </c>
      <c r="X82" s="32">
        <f t="shared" si="2"/>
        <v>10.91228144864794</v>
      </c>
      <c r="Y82" s="32">
        <f t="shared" si="3"/>
        <v>12.882539328356152</v>
      </c>
      <c r="Z82" s="10">
        <v>665.26660000000004</v>
      </c>
      <c r="AA82" s="16">
        <v>1053.9041</v>
      </c>
      <c r="AB82" s="5">
        <f t="shared" si="4"/>
        <v>2.0036191404668511E-3</v>
      </c>
      <c r="AC82" s="19">
        <v>1048.5042000000001</v>
      </c>
      <c r="AD82" s="5">
        <f t="shared" si="5"/>
        <v>1.2735789736608636E-2</v>
      </c>
      <c r="AE82" s="16">
        <v>1081.5317</v>
      </c>
      <c r="AF82" s="5">
        <f t="shared" si="6"/>
        <v>2.3574554502588111E-2</v>
      </c>
      <c r="AG82" s="19">
        <v>1211.9994999999999</v>
      </c>
      <c r="AH82" s="5">
        <f t="shared" si="7"/>
        <v>3.4084620578667735E-2</v>
      </c>
      <c r="AI82">
        <v>0.99070000000000003</v>
      </c>
      <c r="AJ82">
        <v>1.0206</v>
      </c>
      <c r="AK82">
        <v>1.0716000000000001</v>
      </c>
      <c r="AL82">
        <v>1.1297999999999999</v>
      </c>
    </row>
    <row r="83" spans="2:38" x14ac:dyDescent="0.25">
      <c r="B83" s="2">
        <v>45383</v>
      </c>
      <c r="C83" s="16">
        <v>126.9</v>
      </c>
      <c r="D83" s="19">
        <v>166</v>
      </c>
      <c r="E83" s="16">
        <v>233.9</v>
      </c>
      <c r="F83" s="16">
        <v>1244.9000000000001</v>
      </c>
      <c r="G83" s="19">
        <v>1437.1</v>
      </c>
      <c r="H83" s="19">
        <v>1693.6</v>
      </c>
      <c r="I83" s="16">
        <v>136.55000000000001</v>
      </c>
      <c r="J83" s="16">
        <v>152.6</v>
      </c>
      <c r="K83" s="19">
        <v>233.1</v>
      </c>
      <c r="L83" s="16">
        <v>290.39999999999998</v>
      </c>
      <c r="M83" s="19">
        <v>114.4</v>
      </c>
      <c r="N83" s="16">
        <v>144.30000000000001</v>
      </c>
      <c r="O83" s="19">
        <v>171.2</v>
      </c>
      <c r="P83" s="16">
        <v>134.80000000000001</v>
      </c>
      <c r="Q83" s="19">
        <v>193.9</v>
      </c>
      <c r="R83" s="16">
        <v>253.7</v>
      </c>
      <c r="S83" s="19">
        <v>145.5</v>
      </c>
      <c r="T83" s="22">
        <v>174</v>
      </c>
      <c r="U83" s="19">
        <v>195.8</v>
      </c>
      <c r="V83" s="32">
        <f t="shared" si="0"/>
        <v>11.358889807553158</v>
      </c>
      <c r="W83" s="32">
        <f t="shared" si="1"/>
        <v>10.781533728617744</v>
      </c>
      <c r="X83" s="32">
        <f t="shared" si="2"/>
        <v>11.176230852636014</v>
      </c>
      <c r="Y83" s="32">
        <f t="shared" si="3"/>
        <v>13.255999195557028</v>
      </c>
      <c r="Z83" s="11">
        <v>678.3066</v>
      </c>
      <c r="AA83" s="19">
        <v>1068.6514999999999</v>
      </c>
      <c r="AB83" s="5">
        <f t="shared" si="4"/>
        <v>1.3993113794699129E-2</v>
      </c>
      <c r="AC83" s="16">
        <v>1068.5728999999999</v>
      </c>
      <c r="AD83" s="5">
        <f t="shared" si="5"/>
        <v>1.9140314364024299E-2</v>
      </c>
      <c r="AE83" s="19">
        <v>1107.6921</v>
      </c>
      <c r="AF83" s="5">
        <f t="shared" si="6"/>
        <v>2.4188287777417879E-2</v>
      </c>
      <c r="AG83" s="16">
        <v>1247.1349</v>
      </c>
      <c r="AH83" s="5">
        <f t="shared" si="7"/>
        <v>2.8989615919808646E-2</v>
      </c>
      <c r="AI83">
        <v>1.0011000000000001</v>
      </c>
      <c r="AJ83">
        <v>1.0354000000000001</v>
      </c>
      <c r="AK83">
        <v>1.0934999999999999</v>
      </c>
      <c r="AL83">
        <v>1.1597</v>
      </c>
    </row>
    <row r="84" spans="2:38" x14ac:dyDescent="0.25">
      <c r="B84" s="2">
        <v>45413</v>
      </c>
      <c r="C84" s="19">
        <v>124.8</v>
      </c>
      <c r="D84" s="16">
        <v>162.30000000000001</v>
      </c>
      <c r="E84" s="19">
        <v>227.1</v>
      </c>
      <c r="F84" s="19">
        <v>1222.5</v>
      </c>
      <c r="G84" s="16">
        <v>1408</v>
      </c>
      <c r="H84" s="16">
        <v>1654.2</v>
      </c>
      <c r="I84" s="19">
        <v>136.29</v>
      </c>
      <c r="J84" s="19">
        <v>150.30000000000001</v>
      </c>
      <c r="K84" s="16">
        <v>229</v>
      </c>
      <c r="L84" s="19">
        <v>284.8</v>
      </c>
      <c r="M84" s="16">
        <v>113.7</v>
      </c>
      <c r="N84" s="19">
        <v>142.80000000000001</v>
      </c>
      <c r="O84" s="16">
        <v>168.8</v>
      </c>
      <c r="P84" s="19">
        <v>134.1</v>
      </c>
      <c r="Q84" s="16">
        <v>191.9</v>
      </c>
      <c r="R84" s="19">
        <v>250.1</v>
      </c>
      <c r="S84" s="16">
        <v>143.19999999999999</v>
      </c>
      <c r="T84" s="19">
        <v>170.6</v>
      </c>
      <c r="U84" s="21">
        <v>191.9</v>
      </c>
      <c r="V84" s="32">
        <f t="shared" si="0"/>
        <v>11.13210348412413</v>
      </c>
      <c r="W84" s="32">
        <f t="shared" si="1"/>
        <v>10.548061090322809</v>
      </c>
      <c r="X84" s="32">
        <f t="shared" si="2"/>
        <v>10.915976280215514</v>
      </c>
      <c r="Y84" s="32">
        <f t="shared" si="3"/>
        <v>12.925065543588767</v>
      </c>
      <c r="Z84" s="10">
        <v>670.19650000000001</v>
      </c>
      <c r="AA84" s="16">
        <v>1047.3153</v>
      </c>
      <c r="AB84" s="5">
        <f t="shared" si="4"/>
        <v>-1.9965536004955743E-2</v>
      </c>
      <c r="AC84" s="19">
        <v>1045.4331</v>
      </c>
      <c r="AD84" s="5">
        <f t="shared" si="5"/>
        <v>-2.1654863229265804E-2</v>
      </c>
      <c r="AE84" s="16">
        <v>1081.8978999999999</v>
      </c>
      <c r="AF84" s="5">
        <f t="shared" si="6"/>
        <v>-2.3286434921762144E-2</v>
      </c>
      <c r="AG84" s="19">
        <v>1216.0003999999999</v>
      </c>
      <c r="AH84" s="5">
        <f t="shared" si="7"/>
        <v>-2.4964821367760709E-2</v>
      </c>
      <c r="AI84">
        <v>0.99580000000000002</v>
      </c>
      <c r="AJ84">
        <v>1.0275000000000001</v>
      </c>
      <c r="AK84">
        <v>1.0831999999999999</v>
      </c>
      <c r="AL84">
        <v>1.1472</v>
      </c>
    </row>
    <row r="85" spans="2:38" x14ac:dyDescent="0.25">
      <c r="B85" s="27">
        <v>45444</v>
      </c>
      <c r="C85" s="16">
        <v>126</v>
      </c>
      <c r="D85" s="19">
        <v>165</v>
      </c>
      <c r="E85" s="16">
        <v>233</v>
      </c>
      <c r="F85" s="19">
        <v>1244</v>
      </c>
      <c r="G85" s="16">
        <v>1447.7</v>
      </c>
      <c r="H85" s="19">
        <v>1716.2</v>
      </c>
      <c r="I85" s="16">
        <v>136.59</v>
      </c>
      <c r="J85" s="16">
        <v>152.1</v>
      </c>
      <c r="K85" s="19">
        <v>232.6</v>
      </c>
      <c r="L85" s="16">
        <v>290.3</v>
      </c>
      <c r="M85" s="19">
        <v>114.2</v>
      </c>
      <c r="N85" s="16">
        <v>144</v>
      </c>
      <c r="O85" s="19">
        <v>170.8</v>
      </c>
      <c r="P85" s="16">
        <v>135.19999999999999</v>
      </c>
      <c r="Q85" s="19">
        <v>194.7</v>
      </c>
      <c r="R85" s="16">
        <v>255.8</v>
      </c>
      <c r="S85" s="16">
        <v>145.1</v>
      </c>
      <c r="T85" s="16">
        <v>173.5</v>
      </c>
      <c r="U85" s="16">
        <v>195.4</v>
      </c>
      <c r="V85" s="32">
        <f t="shared" si="0"/>
        <v>11.251691332300828</v>
      </c>
      <c r="W85" s="32">
        <f t="shared" si="1"/>
        <v>10.710342119850806</v>
      </c>
      <c r="X85" s="32">
        <f t="shared" si="2"/>
        <v>11.134906653697389</v>
      </c>
      <c r="Y85" s="32">
        <f t="shared" si="3"/>
        <v>13.244031821783528</v>
      </c>
      <c r="Z85" s="11">
        <v>687.44719999999995</v>
      </c>
      <c r="AA85" s="19">
        <v>1058.5662</v>
      </c>
      <c r="AB85" s="5">
        <f t="shared" si="4"/>
        <v>1.0742610176706099E-2</v>
      </c>
      <c r="AC85" s="16">
        <v>1061.5170000000001</v>
      </c>
      <c r="AD85" s="5">
        <f t="shared" si="5"/>
        <v>1.5384915591442519E-2</v>
      </c>
      <c r="AE85" s="19">
        <v>1103.5963999999999</v>
      </c>
      <c r="AF85" s="5">
        <f t="shared" si="6"/>
        <v>2.0055959069705163E-2</v>
      </c>
      <c r="AG85" s="16">
        <v>1246.009</v>
      </c>
      <c r="AH85" s="5">
        <f t="shared" si="7"/>
        <v>2.4678116882198491E-2</v>
      </c>
      <c r="AI85">
        <v>1.0031000000000001</v>
      </c>
      <c r="AJ85">
        <v>1.0374000000000001</v>
      </c>
      <c r="AK85">
        <v>1.0959000000000001</v>
      </c>
      <c r="AL85">
        <v>1.1637</v>
      </c>
    </row>
    <row r="86" spans="2:38" x14ac:dyDescent="0.25">
      <c r="B86" s="26">
        <v>45474</v>
      </c>
      <c r="C86" s="19">
        <v>127.2</v>
      </c>
      <c r="D86" s="16">
        <v>167.1</v>
      </c>
      <c r="E86" s="19">
        <v>236.6</v>
      </c>
      <c r="F86" s="16">
        <v>1260.2</v>
      </c>
      <c r="G86" s="19">
        <v>1474.9</v>
      </c>
      <c r="H86" s="16">
        <v>1759.9</v>
      </c>
      <c r="I86" s="19">
        <v>138.04</v>
      </c>
      <c r="J86" s="19">
        <v>154</v>
      </c>
      <c r="K86" s="16">
        <v>236.7</v>
      </c>
      <c r="L86" s="19">
        <v>297.10000000000002</v>
      </c>
      <c r="M86" s="16">
        <v>115.6</v>
      </c>
      <c r="N86" s="19">
        <v>147.30000000000001</v>
      </c>
      <c r="O86" s="16">
        <v>175.6</v>
      </c>
      <c r="P86" s="19">
        <v>136.6</v>
      </c>
      <c r="Q86" s="16">
        <v>198.1</v>
      </c>
      <c r="R86" s="19">
        <v>262.39999999999998</v>
      </c>
      <c r="S86" s="19">
        <v>147.1</v>
      </c>
      <c r="T86" s="19">
        <v>176.6</v>
      </c>
      <c r="U86" s="19">
        <v>200.4</v>
      </c>
      <c r="V86" s="32">
        <f t="shared" si="0"/>
        <v>11.406575500544395</v>
      </c>
      <c r="W86" s="32">
        <f t="shared" si="1"/>
        <v>10.909566427415641</v>
      </c>
      <c r="X86" s="32">
        <f t="shared" si="2"/>
        <v>11.395139028877448</v>
      </c>
      <c r="Y86" s="32">
        <f t="shared" si="3"/>
        <v>13.615699612229616</v>
      </c>
      <c r="Z86" s="10">
        <v>700.43150000000003</v>
      </c>
      <c r="AA86" s="16">
        <v>1073.1378</v>
      </c>
      <c r="AB86" s="5">
        <f t="shared" si="4"/>
        <v>1.3765412120659048E-2</v>
      </c>
      <c r="AC86" s="19">
        <v>1081.2624000000001</v>
      </c>
      <c r="AD86" s="5">
        <f t="shared" si="5"/>
        <v>1.8601115196459423E-2</v>
      </c>
      <c r="AE86" s="16">
        <v>1129.3884</v>
      </c>
      <c r="AF86" s="5">
        <f t="shared" si="6"/>
        <v>2.3370862753811217E-2</v>
      </c>
      <c r="AG86" s="19">
        <v>1280.9757999999999</v>
      </c>
      <c r="AH86" s="5">
        <f t="shared" si="7"/>
        <v>2.806303967306811E-2</v>
      </c>
      <c r="AI86">
        <v>1.0111000000000001</v>
      </c>
      <c r="AJ86">
        <v>1.0519000000000001</v>
      </c>
      <c r="AK86">
        <v>1.1187</v>
      </c>
      <c r="AL86">
        <v>1.1986000000000001</v>
      </c>
    </row>
    <row r="87" spans="2:38" x14ac:dyDescent="0.25">
      <c r="B87" s="27">
        <v>45505</v>
      </c>
      <c r="C87" s="16">
        <v>128.5</v>
      </c>
      <c r="D87" s="19">
        <v>167.9</v>
      </c>
      <c r="E87" s="16">
        <v>236.9</v>
      </c>
      <c r="F87" s="19">
        <v>1283</v>
      </c>
      <c r="G87" s="16">
        <v>1496.2</v>
      </c>
      <c r="H87" s="19">
        <v>1783.6</v>
      </c>
      <c r="I87" s="16">
        <v>138.69</v>
      </c>
      <c r="J87" s="16">
        <v>155.1</v>
      </c>
      <c r="K87" s="19">
        <v>237.6</v>
      </c>
      <c r="L87" s="16">
        <v>296.7</v>
      </c>
      <c r="M87" s="19">
        <v>116.5</v>
      </c>
      <c r="N87" s="16">
        <v>148.6</v>
      </c>
      <c r="O87" s="19">
        <v>177.8</v>
      </c>
      <c r="P87" s="16">
        <v>137.5</v>
      </c>
      <c r="Q87" s="19">
        <v>199.1</v>
      </c>
      <c r="R87" s="16">
        <v>262.7</v>
      </c>
      <c r="S87" s="16">
        <v>149</v>
      </c>
      <c r="T87" s="16">
        <v>179</v>
      </c>
      <c r="U87" s="16">
        <v>202.4</v>
      </c>
      <c r="V87" s="32">
        <f t="shared" si="0"/>
        <v>11.55158622291507</v>
      </c>
      <c r="W87" s="32">
        <f t="shared" si="1"/>
        <v>11.03338467660655</v>
      </c>
      <c r="X87" s="32">
        <f t="shared" si="2"/>
        <v>11.509298427488442</v>
      </c>
      <c r="Y87" s="32">
        <f t="shared" si="3"/>
        <v>13.733572769880041</v>
      </c>
      <c r="Z87" s="11">
        <v>710.33550000000002</v>
      </c>
      <c r="AA87" s="19">
        <v>1086.7805000000001</v>
      </c>
      <c r="AB87" s="5">
        <f t="shared" si="4"/>
        <v>1.2712906021948071E-2</v>
      </c>
      <c r="AC87" s="16">
        <v>1093.5342000000001</v>
      </c>
      <c r="AD87" s="5">
        <f t="shared" si="5"/>
        <v>1.1349511459937924E-2</v>
      </c>
      <c r="AE87" s="19">
        <v>1140.7029</v>
      </c>
      <c r="AF87" s="5">
        <f t="shared" si="6"/>
        <v>1.0018254127632223E-2</v>
      </c>
      <c r="AG87" s="16">
        <v>1292.0654</v>
      </c>
      <c r="AH87" s="5">
        <f t="shared" si="7"/>
        <v>8.657150275594605E-3</v>
      </c>
      <c r="AI87">
        <v>1.0234000000000001</v>
      </c>
      <c r="AJ87">
        <v>1.0643</v>
      </c>
      <c r="AK87">
        <v>1.1301000000000001</v>
      </c>
      <c r="AL87">
        <v>1.2074</v>
      </c>
    </row>
    <row r="88" spans="2:38" x14ac:dyDescent="0.25">
      <c r="B88" s="26">
        <v>45536</v>
      </c>
      <c r="C88" s="19">
        <v>129</v>
      </c>
      <c r="D88" s="16">
        <v>168.8</v>
      </c>
      <c r="E88" s="19">
        <v>238.9</v>
      </c>
      <c r="F88" s="16">
        <v>1285.5</v>
      </c>
      <c r="G88" s="19">
        <v>1497.1</v>
      </c>
      <c r="H88" s="16">
        <v>1782.4</v>
      </c>
      <c r="I88" s="20">
        <v>138.56</v>
      </c>
      <c r="J88" s="19">
        <v>155.69999999999999</v>
      </c>
      <c r="K88" s="16">
        <v>238.2</v>
      </c>
      <c r="L88" s="19">
        <v>297</v>
      </c>
      <c r="M88" s="16">
        <v>116.7</v>
      </c>
      <c r="N88" s="19">
        <v>148.19999999999999</v>
      </c>
      <c r="O88" s="16">
        <v>175.6</v>
      </c>
      <c r="P88" s="19">
        <v>138.1</v>
      </c>
      <c r="Q88" s="16">
        <v>200.4</v>
      </c>
      <c r="R88" s="20">
        <v>264.7</v>
      </c>
      <c r="S88" s="19">
        <v>149.9</v>
      </c>
      <c r="T88" s="19">
        <v>180</v>
      </c>
      <c r="U88" s="19">
        <v>203.1</v>
      </c>
      <c r="V88" s="32">
        <f t="shared" si="0"/>
        <v>11.653691194816886</v>
      </c>
      <c r="W88" s="32">
        <f t="shared" si="1"/>
        <v>11.116167282999797</v>
      </c>
      <c r="X88" s="32">
        <f t="shared" si="2"/>
        <v>11.579941145184751</v>
      </c>
      <c r="Y88" s="32">
        <f t="shared" si="3"/>
        <v>13.798444672903782</v>
      </c>
      <c r="Z88" s="10">
        <v>723.56309999999996</v>
      </c>
      <c r="AA88" s="16">
        <v>1096.3866</v>
      </c>
      <c r="AB88" s="5">
        <f t="shared" si="4"/>
        <v>8.8390433946873067E-3</v>
      </c>
      <c r="AC88" s="19">
        <v>1101.7389000000001</v>
      </c>
      <c r="AD88" s="5">
        <f t="shared" si="5"/>
        <v>7.5029203476215034E-3</v>
      </c>
      <c r="AE88" s="16">
        <v>1147.7044000000001</v>
      </c>
      <c r="AF88" s="5">
        <f t="shared" si="6"/>
        <v>6.1378821777345162E-3</v>
      </c>
      <c r="AG88" s="19">
        <v>1298.1686</v>
      </c>
      <c r="AH88" s="5">
        <f t="shared" si="7"/>
        <v>4.7235999044630524E-3</v>
      </c>
      <c r="AI88">
        <v>1.0266</v>
      </c>
      <c r="AJ88">
        <v>1.0670999999999999</v>
      </c>
      <c r="AK88">
        <v>1.1335</v>
      </c>
      <c r="AL88">
        <v>1.2110000000000001</v>
      </c>
    </row>
    <row r="89" spans="2:38" x14ac:dyDescent="0.25">
      <c r="B89" s="2">
        <v>45566</v>
      </c>
      <c r="C89" s="16">
        <v>130.1</v>
      </c>
      <c r="D89" s="19">
        <v>169.8</v>
      </c>
      <c r="E89" s="16">
        <v>239.7</v>
      </c>
      <c r="F89" s="16">
        <v>1303.4000000000001</v>
      </c>
      <c r="G89" s="19">
        <v>1524.7</v>
      </c>
      <c r="H89" s="16">
        <v>1818.6</v>
      </c>
      <c r="I89" s="20">
        <v>139.29</v>
      </c>
      <c r="J89" s="16">
        <v>156.80000000000001</v>
      </c>
      <c r="K89" s="19">
        <v>240</v>
      </c>
      <c r="L89" s="16">
        <v>299.39999999999998</v>
      </c>
      <c r="M89" s="19">
        <v>117.8</v>
      </c>
      <c r="N89" s="16">
        <v>149.9</v>
      </c>
      <c r="O89" s="19">
        <v>177.7</v>
      </c>
      <c r="P89" s="19">
        <v>139.19999999999999</v>
      </c>
      <c r="Q89" s="16">
        <v>202.6</v>
      </c>
      <c r="R89" s="20">
        <v>268.10000000000002</v>
      </c>
      <c r="S89" s="19">
        <v>151.6</v>
      </c>
      <c r="T89" s="16">
        <v>182.3</v>
      </c>
      <c r="U89" s="19">
        <v>206.4</v>
      </c>
      <c r="V89" s="32">
        <f t="shared" si="0"/>
        <v>11.768758452478195</v>
      </c>
      <c r="W89" s="32">
        <f t="shared" si="1"/>
        <v>11.226141514221471</v>
      </c>
      <c r="X89" s="32">
        <f t="shared" si="2"/>
        <v>11.693249985900751</v>
      </c>
      <c r="Y89" s="32">
        <f t="shared" si="3"/>
        <v>13.933659308759614</v>
      </c>
      <c r="Z89" s="31">
        <v>728.25649999999996</v>
      </c>
      <c r="AA89" s="19">
        <v>1107.2121999999999</v>
      </c>
      <c r="AB89" s="5">
        <f t="shared" si="4"/>
        <v>9.873889374423123E-3</v>
      </c>
      <c r="AC89" s="16">
        <v>1112.6386</v>
      </c>
      <c r="AD89" s="5">
        <f t="shared" si="5"/>
        <v>9.8931788647926826E-3</v>
      </c>
      <c r="AE89" s="19">
        <v>1158.9346</v>
      </c>
      <c r="AF89" s="5">
        <f t="shared" si="6"/>
        <v>9.7849237138064177E-3</v>
      </c>
      <c r="AG89" s="16">
        <v>1310.8896999999999</v>
      </c>
      <c r="AH89" s="5">
        <f t="shared" si="7"/>
        <v>9.7992664435112495E-3</v>
      </c>
      <c r="AI89">
        <v>1.0362</v>
      </c>
      <c r="AJ89">
        <v>1.0767</v>
      </c>
      <c r="AK89">
        <v>1.1438999999999999</v>
      </c>
      <c r="AL89">
        <v>1.2231000000000001</v>
      </c>
    </row>
    <row r="90" spans="2:38" x14ac:dyDescent="0.25">
      <c r="B90" s="27">
        <v>45597</v>
      </c>
      <c r="C90" s="19">
        <v>129.1</v>
      </c>
      <c r="D90" s="16">
        <v>168.2</v>
      </c>
      <c r="E90" s="19">
        <v>236.3</v>
      </c>
      <c r="F90" s="19">
        <v>1297</v>
      </c>
      <c r="G90" s="16">
        <v>1523.3</v>
      </c>
      <c r="H90" s="19">
        <v>1831.8</v>
      </c>
      <c r="I90" s="16">
        <v>138.69</v>
      </c>
      <c r="J90" s="19">
        <v>156.4</v>
      </c>
      <c r="K90" s="16">
        <v>240</v>
      </c>
      <c r="L90" s="19">
        <v>300.3</v>
      </c>
      <c r="M90" s="16">
        <v>117.5</v>
      </c>
      <c r="N90" s="19">
        <v>149.6</v>
      </c>
      <c r="O90" s="16">
        <v>177.6</v>
      </c>
      <c r="P90" s="19">
        <v>139.19999999999999</v>
      </c>
      <c r="Q90" s="16">
        <v>202.4</v>
      </c>
      <c r="R90" s="19">
        <v>268.2</v>
      </c>
      <c r="S90" s="16">
        <v>150.6</v>
      </c>
      <c r="T90" s="19">
        <v>181.1</v>
      </c>
      <c r="U90" s="16">
        <v>205.3</v>
      </c>
      <c r="V90" s="32">
        <f t="shared" si="0"/>
        <v>11.621994978224176</v>
      </c>
      <c r="W90" s="32">
        <f t="shared" si="1"/>
        <v>11.137901412514793</v>
      </c>
      <c r="X90" s="32">
        <f t="shared" si="2"/>
        <v>11.655053579933041</v>
      </c>
      <c r="Y90" s="32">
        <f t="shared" si="3"/>
        <v>13.95151098675286</v>
      </c>
      <c r="Z90" s="16">
        <v>724.62159999999994</v>
      </c>
      <c r="AA90" s="19">
        <v>1093.4046000000001</v>
      </c>
      <c r="AB90" s="5">
        <f t="shared" si="4"/>
        <v>-1.2470599583349846E-2</v>
      </c>
      <c r="AC90" s="16">
        <v>1103.893</v>
      </c>
      <c r="AD90" s="5">
        <f t="shared" si="5"/>
        <v>-7.8602342216061594E-3</v>
      </c>
      <c r="AE90" s="19">
        <v>1155.1488999999999</v>
      </c>
      <c r="AF90" s="5">
        <f t="shared" si="6"/>
        <v>-3.2665346258538949E-3</v>
      </c>
      <c r="AG90" s="16">
        <v>1312.5691999999999</v>
      </c>
      <c r="AH90" s="5">
        <f t="shared" si="7"/>
        <v>1.2811909346758632E-3</v>
      </c>
      <c r="AI90">
        <v>1.0306</v>
      </c>
      <c r="AJ90">
        <v>1.0712999999999999</v>
      </c>
      <c r="AK90">
        <v>1.1393</v>
      </c>
      <c r="AL90">
        <v>1.2225999999999999</v>
      </c>
    </row>
    <row r="91" spans="2:38" x14ac:dyDescent="0.25">
      <c r="B91" s="2">
        <v>45627</v>
      </c>
      <c r="C91" s="16">
        <v>134.30000000000001</v>
      </c>
      <c r="D91" s="19">
        <v>177.7</v>
      </c>
      <c r="E91" s="16">
        <v>252.9</v>
      </c>
      <c r="F91" s="16">
        <v>1329.5</v>
      </c>
      <c r="G91" s="19">
        <v>1579.4</v>
      </c>
      <c r="H91" s="16">
        <v>1926.5</v>
      </c>
      <c r="I91" s="19">
        <v>140.76</v>
      </c>
      <c r="J91" s="16">
        <v>160.4</v>
      </c>
      <c r="K91" s="19">
        <v>248.3</v>
      </c>
      <c r="L91" s="16">
        <v>313.39999999999998</v>
      </c>
      <c r="M91" s="19">
        <v>119.9</v>
      </c>
      <c r="N91" s="16">
        <v>156.1</v>
      </c>
      <c r="O91" s="19">
        <v>186.9</v>
      </c>
      <c r="P91" s="16">
        <v>142.5</v>
      </c>
      <c r="Q91" s="19">
        <v>210.9</v>
      </c>
      <c r="R91" s="16">
        <v>284.5</v>
      </c>
      <c r="S91" s="19">
        <v>155.30000000000001</v>
      </c>
      <c r="T91" s="16">
        <v>188.4</v>
      </c>
      <c r="U91" s="19">
        <v>214.7</v>
      </c>
      <c r="V91" s="32">
        <f t="shared" si="0"/>
        <v>11.899176372783099</v>
      </c>
      <c r="W91" s="32">
        <f t="shared" si="1"/>
        <v>11.55148552167234</v>
      </c>
      <c r="X91" s="32">
        <f t="shared" si="2"/>
        <v>12.242913188127089</v>
      </c>
      <c r="Y91" s="32">
        <f t="shared" si="3"/>
        <v>14.843624014527592</v>
      </c>
      <c r="Z91" s="19">
        <v>747.69629999999995</v>
      </c>
      <c r="AA91" s="16">
        <v>1119.482</v>
      </c>
      <c r="AB91" s="5">
        <f t="shared" si="4"/>
        <v>2.3849725892867012E-2</v>
      </c>
      <c r="AC91" s="19">
        <v>1144.8839</v>
      </c>
      <c r="AD91" s="5">
        <f t="shared" si="5"/>
        <v>3.7133037350540327E-2</v>
      </c>
      <c r="AE91" s="16">
        <v>1213.4124999999999</v>
      </c>
      <c r="AF91" s="5">
        <f t="shared" si="6"/>
        <v>5.043817294895922E-2</v>
      </c>
      <c r="AG91" s="19">
        <v>1396.4999</v>
      </c>
      <c r="AH91" s="5">
        <f t="shared" si="7"/>
        <v>6.3943828637758771E-2</v>
      </c>
      <c r="AI91">
        <v>1.0528999999999999</v>
      </c>
      <c r="AJ91">
        <v>1.1035999999999999</v>
      </c>
      <c r="AK91">
        <v>1.1839999999999999</v>
      </c>
      <c r="AL91">
        <v>1.2843</v>
      </c>
    </row>
    <row r="92" spans="2:38" x14ac:dyDescent="0.25">
      <c r="B92" s="2">
        <v>45658</v>
      </c>
      <c r="C92" s="19">
        <v>132.80000000000001</v>
      </c>
      <c r="D92" s="16">
        <v>175.4</v>
      </c>
      <c r="E92" s="19">
        <v>249.5</v>
      </c>
      <c r="F92" s="19">
        <v>1323.5</v>
      </c>
      <c r="G92" s="16">
        <v>1572.2</v>
      </c>
      <c r="H92" s="19">
        <v>1915.5</v>
      </c>
      <c r="I92" s="16">
        <v>139.83000000000001</v>
      </c>
      <c r="J92" s="19">
        <v>159.6</v>
      </c>
      <c r="K92" s="16">
        <v>246.8</v>
      </c>
      <c r="L92" s="19">
        <v>311.3</v>
      </c>
      <c r="M92" s="16">
        <v>119.5</v>
      </c>
      <c r="N92" s="19">
        <v>155</v>
      </c>
      <c r="O92" s="16">
        <v>185.6</v>
      </c>
      <c r="P92" s="19">
        <v>142</v>
      </c>
      <c r="Q92" s="16">
        <v>209.4</v>
      </c>
      <c r="R92" s="19">
        <v>281.89999999999998</v>
      </c>
      <c r="S92" s="16">
        <v>154.5</v>
      </c>
      <c r="T92" s="19">
        <v>187.1</v>
      </c>
      <c r="U92" s="21">
        <v>213.7</v>
      </c>
      <c r="V92" s="32">
        <f t="shared" si="0"/>
        <v>11.771989723385031</v>
      </c>
      <c r="W92" s="32">
        <f t="shared" si="1"/>
        <v>11.439445937722512</v>
      </c>
      <c r="X92" s="32">
        <f t="shared" si="2"/>
        <v>12.136310940920014</v>
      </c>
      <c r="Y92" s="32">
        <f t="shared" si="3"/>
        <v>14.727944715964874</v>
      </c>
      <c r="Z92" s="21">
        <v>738.03830000000005</v>
      </c>
      <c r="AA92" s="19">
        <v>1107.5162</v>
      </c>
      <c r="AB92" s="5">
        <f t="shared" si="4"/>
        <v>-1.0688693520753299E-2</v>
      </c>
      <c r="AC92" s="16">
        <v>1133.7795000000001</v>
      </c>
      <c r="AD92" s="5">
        <f t="shared" si="5"/>
        <v>-9.6991494072018493E-3</v>
      </c>
      <c r="AE92" s="19">
        <v>1202.847</v>
      </c>
      <c r="AF92" s="5">
        <f t="shared" si="6"/>
        <v>-8.7072615454348214E-3</v>
      </c>
      <c r="AG92" s="21">
        <v>1385.6167</v>
      </c>
      <c r="AH92" s="5">
        <f t="shared" si="7"/>
        <v>-7.7931978369636746E-3</v>
      </c>
      <c r="AI92">
        <v>1.0450999999999999</v>
      </c>
      <c r="AJ92">
        <v>1.0932999999999999</v>
      </c>
      <c r="AK92">
        <v>1.1719999999999999</v>
      </c>
      <c r="AL92">
        <v>1.2703</v>
      </c>
    </row>
    <row r="93" spans="2:38" x14ac:dyDescent="0.25">
      <c r="B93" s="27">
        <v>45689</v>
      </c>
      <c r="C93" s="16">
        <v>134.9</v>
      </c>
      <c r="D93" s="19">
        <v>179.9</v>
      </c>
      <c r="E93" s="16">
        <v>258.7</v>
      </c>
      <c r="F93" s="16">
        <v>1337.2</v>
      </c>
      <c r="G93" s="16">
        <v>1607.4</v>
      </c>
      <c r="H93" s="16">
        <v>1981.6</v>
      </c>
      <c r="I93" s="16">
        <v>143.94999999999999</v>
      </c>
      <c r="J93" s="16">
        <v>161.6</v>
      </c>
      <c r="K93" s="19">
        <v>251.7</v>
      </c>
      <c r="L93" s="16">
        <v>319</v>
      </c>
      <c r="M93" s="19">
        <v>120.8</v>
      </c>
      <c r="N93" s="16">
        <v>158.30000000000001</v>
      </c>
      <c r="O93" s="19">
        <v>190.4</v>
      </c>
      <c r="P93" s="16">
        <v>143.6</v>
      </c>
      <c r="Q93" s="16">
        <v>214</v>
      </c>
      <c r="R93" s="16">
        <v>291</v>
      </c>
      <c r="S93" s="16">
        <v>156.69999999999999</v>
      </c>
      <c r="T93" s="16">
        <v>190.7</v>
      </c>
      <c r="U93" s="16">
        <v>218.4</v>
      </c>
      <c r="V93" s="32">
        <f t="shared" si="0"/>
        <v>11.869261606861397</v>
      </c>
      <c r="W93" s="32">
        <f t="shared" si="1"/>
        <v>11.59177352090793</v>
      </c>
      <c r="X93" s="32">
        <f t="shared" si="2"/>
        <v>12.359223701129695</v>
      </c>
      <c r="Y93" s="32">
        <f t="shared" si="3"/>
        <v>15.073395677729605</v>
      </c>
      <c r="Z93" s="21">
        <v>771.13</v>
      </c>
      <c r="AA93" s="16">
        <v>1116.6676</v>
      </c>
      <c r="AB93" s="5">
        <f t="shared" si="4"/>
        <v>8.2629942568785593E-3</v>
      </c>
      <c r="AC93" s="16">
        <v>1148.8769</v>
      </c>
      <c r="AD93" s="5">
        <f t="shared" si="5"/>
        <v>1.331599310095118E-2</v>
      </c>
      <c r="AE93" s="16">
        <v>1224.9402</v>
      </c>
      <c r="AF93" s="5">
        <f t="shared" si="6"/>
        <v>1.8367423288248651E-2</v>
      </c>
      <c r="AG93" s="16">
        <v>1418.117</v>
      </c>
      <c r="AH93" s="5">
        <f t="shared" si="7"/>
        <v>2.345547653979627E-2</v>
      </c>
      <c r="AI93">
        <v>1.0572999999999999</v>
      </c>
      <c r="AJ93">
        <v>1.1107</v>
      </c>
      <c r="AK93">
        <v>1.1966000000000001</v>
      </c>
      <c r="AL93">
        <v>1.3044</v>
      </c>
    </row>
    <row r="94" spans="2:38" x14ac:dyDescent="0.25">
      <c r="B94" s="26">
        <v>45717</v>
      </c>
      <c r="C94" s="19">
        <v>134.69999999999999</v>
      </c>
      <c r="D94" s="16">
        <v>178.8</v>
      </c>
      <c r="E94" s="19">
        <v>256.2</v>
      </c>
      <c r="F94" s="19">
        <v>1326.2</v>
      </c>
      <c r="G94" s="19">
        <v>1583</v>
      </c>
      <c r="H94" s="19">
        <v>1939.1</v>
      </c>
      <c r="I94" s="19">
        <v>143.28</v>
      </c>
      <c r="J94" s="19">
        <v>162.19999999999999</v>
      </c>
      <c r="K94" s="16">
        <v>251.4</v>
      </c>
      <c r="L94" s="19">
        <v>317.2</v>
      </c>
      <c r="M94" s="16">
        <v>121.2</v>
      </c>
      <c r="N94" s="19">
        <v>158.1</v>
      </c>
      <c r="O94" s="16">
        <v>189.7</v>
      </c>
      <c r="P94" s="19">
        <v>143.4</v>
      </c>
      <c r="Q94" s="19">
        <v>212.6</v>
      </c>
      <c r="R94" s="19">
        <v>287.10000000000002</v>
      </c>
      <c r="S94" s="19">
        <v>157</v>
      </c>
      <c r="T94" s="19">
        <v>190.7</v>
      </c>
      <c r="U94" s="19">
        <v>217.4</v>
      </c>
      <c r="V94" s="32">
        <f t="shared" si="0"/>
        <v>11.932907014545442</v>
      </c>
      <c r="W94" s="32">
        <f t="shared" si="1"/>
        <v>11.610309229246447</v>
      </c>
      <c r="X94" s="32">
        <f t="shared" si="2"/>
        <v>12.331988696076827</v>
      </c>
      <c r="Y94" s="32">
        <f t="shared" si="3"/>
        <v>14.981669196289708</v>
      </c>
      <c r="Z94" s="21">
        <v>768.31</v>
      </c>
      <c r="AA94" s="19">
        <v>1122.6554000000001</v>
      </c>
      <c r="AB94" s="5">
        <f t="shared" si="4"/>
        <v>5.362204473381431E-3</v>
      </c>
      <c r="AC94" s="19">
        <v>1150.7139999999999</v>
      </c>
      <c r="AD94" s="5">
        <f t="shared" si="5"/>
        <v>1.5990398971377734E-3</v>
      </c>
      <c r="AE94" s="19">
        <v>1222.2409</v>
      </c>
      <c r="AF94" s="5">
        <f t="shared" si="6"/>
        <v>-2.2036177766065592E-3</v>
      </c>
      <c r="AG94" s="19">
        <v>1409.4873</v>
      </c>
      <c r="AH94" s="5">
        <f t="shared" si="7"/>
        <v>-6.0853230022628298E-3</v>
      </c>
      <c r="AI94">
        <v>1.06</v>
      </c>
      <c r="AJ94">
        <v>1.1100000000000001</v>
      </c>
      <c r="AK94">
        <v>1.19</v>
      </c>
      <c r="AL94">
        <v>1.29</v>
      </c>
    </row>
    <row r="95" spans="2:38" x14ac:dyDescent="0.25">
      <c r="B95" s="27">
        <v>45748</v>
      </c>
      <c r="C95" s="16">
        <v>129.30000000000001</v>
      </c>
      <c r="D95" s="19">
        <v>168.3</v>
      </c>
      <c r="E95" s="16">
        <v>235.5</v>
      </c>
      <c r="F95" s="16">
        <v>1274.4000000000001</v>
      </c>
      <c r="G95" s="16">
        <v>1491.5</v>
      </c>
      <c r="H95" s="16">
        <v>1782.8</v>
      </c>
      <c r="I95" s="16">
        <v>139.96</v>
      </c>
      <c r="J95" s="16">
        <v>158.4</v>
      </c>
      <c r="K95" s="19">
        <v>241.1</v>
      </c>
      <c r="L95" s="16">
        <v>300</v>
      </c>
      <c r="M95" s="19">
        <v>118.4</v>
      </c>
      <c r="N95" s="16">
        <v>149.69999999999999</v>
      </c>
      <c r="O95" s="19">
        <v>177</v>
      </c>
      <c r="P95" s="16">
        <v>139.9</v>
      </c>
      <c r="Q95" s="16">
        <v>202.5</v>
      </c>
      <c r="R95" s="16">
        <v>267.2</v>
      </c>
      <c r="S95" s="16">
        <v>152.4</v>
      </c>
      <c r="T95" s="16">
        <v>182.8</v>
      </c>
      <c r="U95" s="21">
        <v>205.8</v>
      </c>
      <c r="V95" s="32">
        <f t="shared" si="0"/>
        <v>11.678135121476258</v>
      </c>
      <c r="W95" s="32">
        <f t="shared" si="1"/>
        <v>11.19233309252385</v>
      </c>
      <c r="X95" s="32">
        <f t="shared" si="2"/>
        <v>11.706806446015976</v>
      </c>
      <c r="Y95" s="32">
        <f t="shared" si="3"/>
        <v>14.001165118188077</v>
      </c>
      <c r="Z95" s="21">
        <v>732.44</v>
      </c>
      <c r="AA95" s="16">
        <v>1098.6863000000001</v>
      </c>
      <c r="AB95" s="5">
        <f t="shared" si="4"/>
        <v>-2.1350362720385992E-2</v>
      </c>
      <c r="AC95" s="16">
        <v>1109.2878000000001</v>
      </c>
      <c r="AD95" s="5">
        <f t="shared" si="5"/>
        <v>-3.6000431036730139E-2</v>
      </c>
      <c r="AE95" s="19">
        <v>1160.2782</v>
      </c>
      <c r="AF95" s="5">
        <f t="shared" si="6"/>
        <v>-5.0695979818708437E-2</v>
      </c>
      <c r="AG95" s="16">
        <v>1317.2407000000001</v>
      </c>
      <c r="AH95" s="5">
        <f t="shared" si="7"/>
        <v>-6.5446918180816493E-2</v>
      </c>
      <c r="AI95">
        <v>1.04</v>
      </c>
      <c r="AJ95">
        <v>1.08</v>
      </c>
      <c r="AK95">
        <v>1.1499999999999999</v>
      </c>
      <c r="AL95">
        <v>1.22</v>
      </c>
    </row>
    <row r="96" spans="2:38" x14ac:dyDescent="0.25">
      <c r="B96" s="2">
        <v>45778</v>
      </c>
      <c r="C96" s="19">
        <v>128.4</v>
      </c>
      <c r="D96" s="16">
        <v>165.6</v>
      </c>
      <c r="E96" s="19">
        <v>226.7</v>
      </c>
      <c r="F96" s="16">
        <v>1281.5999999999999</v>
      </c>
      <c r="G96" s="19">
        <v>1487.2</v>
      </c>
      <c r="H96" s="16">
        <v>1764.1</v>
      </c>
      <c r="I96" s="19">
        <v>138.97999999999999</v>
      </c>
      <c r="J96" s="19">
        <v>157.1</v>
      </c>
      <c r="K96" s="16">
        <v>236.3</v>
      </c>
      <c r="L96" s="19">
        <v>291</v>
      </c>
      <c r="M96" s="16">
        <v>116.5</v>
      </c>
      <c r="N96" s="19">
        <v>144</v>
      </c>
      <c r="O96" s="16">
        <v>169.9</v>
      </c>
      <c r="P96" s="16">
        <v>139.1</v>
      </c>
      <c r="Q96" s="19">
        <v>198.8</v>
      </c>
      <c r="R96" s="16">
        <v>259</v>
      </c>
      <c r="S96" s="19">
        <v>150.80000000000001</v>
      </c>
      <c r="T96" s="16">
        <v>179.5</v>
      </c>
      <c r="U96" s="19">
        <v>200.7</v>
      </c>
      <c r="V96" s="32">
        <f t="shared" si="0"/>
        <v>11.641090301198286</v>
      </c>
      <c r="W96" s="32">
        <f t="shared" si="1"/>
        <v>11.044548881754103</v>
      </c>
      <c r="X96" s="32">
        <f t="shared" si="2"/>
        <v>11.436827464352358</v>
      </c>
      <c r="Y96" s="32">
        <f t="shared" si="3"/>
        <v>13.538799749207564</v>
      </c>
      <c r="Z96" s="16">
        <v>712.35969999999998</v>
      </c>
      <c r="AA96" s="19">
        <v>1095.2011</v>
      </c>
      <c r="AB96" s="5">
        <f t="shared" si="4"/>
        <v>-3.1721520510450316E-3</v>
      </c>
      <c r="AC96" s="16">
        <v>1094.6406999999999</v>
      </c>
      <c r="AD96" s="5">
        <f t="shared" si="5"/>
        <v>-1.3204057594431433E-2</v>
      </c>
      <c r="AE96" s="19">
        <v>1133.5201999999999</v>
      </c>
      <c r="AF96" s="5">
        <f t="shared" si="6"/>
        <v>-2.3061710544936585E-2</v>
      </c>
      <c r="AG96" s="16">
        <v>1273.741</v>
      </c>
      <c r="AH96" s="5">
        <f t="shared" si="7"/>
        <v>-3.3023349491099141E-2</v>
      </c>
      <c r="AI96">
        <v>1.03</v>
      </c>
      <c r="AJ96">
        <v>1.06</v>
      </c>
      <c r="AK96">
        <v>1.1100000000000001</v>
      </c>
      <c r="AL96">
        <v>1.17</v>
      </c>
    </row>
    <row r="97" spans="2:38" x14ac:dyDescent="0.25">
      <c r="B97" s="26">
        <v>45809</v>
      </c>
      <c r="C97" s="16">
        <v>130.80000000000001</v>
      </c>
      <c r="D97" s="19">
        <v>171.6</v>
      </c>
      <c r="E97" s="16">
        <v>240.9</v>
      </c>
      <c r="F97" s="19">
        <v>1337.1</v>
      </c>
      <c r="G97" s="16">
        <v>1583.3</v>
      </c>
      <c r="H97" s="19">
        <v>1913.4</v>
      </c>
      <c r="I97" s="16">
        <v>140.91999999999999</v>
      </c>
      <c r="J97" s="16">
        <v>158.69999999999999</v>
      </c>
      <c r="K97" s="19">
        <v>242.9</v>
      </c>
      <c r="L97" s="16">
        <v>303.7</v>
      </c>
      <c r="M97" s="19">
        <v>117.6</v>
      </c>
      <c r="N97" s="16">
        <v>147.30000000000001</v>
      </c>
      <c r="O97" s="19">
        <v>176.3</v>
      </c>
      <c r="P97" s="19">
        <v>141.30000000000001</v>
      </c>
      <c r="Q97" s="16">
        <v>204.6</v>
      </c>
      <c r="R97" s="19">
        <v>271</v>
      </c>
      <c r="S97" s="16">
        <v>153.6</v>
      </c>
      <c r="T97" s="19">
        <v>184.5</v>
      </c>
      <c r="U97" s="16">
        <v>208.5</v>
      </c>
      <c r="V97" s="32">
        <f t="shared" si="0"/>
        <v>11.708890655584575</v>
      </c>
      <c r="W97" s="32">
        <f t="shared" si="1"/>
        <v>11.257010818920016</v>
      </c>
      <c r="X97" s="32">
        <f t="shared" si="2"/>
        <v>11.810824732642889</v>
      </c>
      <c r="Y97" s="32">
        <f t="shared" si="3"/>
        <v>14.166018110052459</v>
      </c>
      <c r="Z97" s="19">
        <v>738.09079999999994</v>
      </c>
      <c r="AA97" s="16">
        <v>1101.5798</v>
      </c>
      <c r="AB97" s="5">
        <f t="shared" si="4"/>
        <v>5.8242271670472029E-3</v>
      </c>
      <c r="AC97" s="19">
        <v>1115.6981000000001</v>
      </c>
      <c r="AD97" s="5">
        <f t="shared" si="5"/>
        <v>1.9236814417735559E-2</v>
      </c>
      <c r="AE97" s="16">
        <v>1170.5876000000001</v>
      </c>
      <c r="AF97" s="5">
        <f t="shared" si="6"/>
        <v>3.2701137571258226E-2</v>
      </c>
      <c r="AG97" s="19">
        <v>1332.7501999999999</v>
      </c>
      <c r="AH97" s="5">
        <f t="shared" si="7"/>
        <v>4.6327471597444034E-2</v>
      </c>
      <c r="AI97">
        <v>1.04</v>
      </c>
      <c r="AJ97">
        <v>1.07</v>
      </c>
      <c r="AK97">
        <v>1.1399999999999999</v>
      </c>
      <c r="AL97">
        <v>1.22</v>
      </c>
    </row>
    <row r="98" spans="2:38" x14ac:dyDescent="0.25">
      <c r="B98" s="27">
        <v>45839</v>
      </c>
      <c r="C98" s="19">
        <v>130.1</v>
      </c>
      <c r="D98" s="16">
        <v>170.2</v>
      </c>
      <c r="E98" s="19">
        <v>238.8</v>
      </c>
      <c r="F98" s="16">
        <v>1366</v>
      </c>
      <c r="G98" s="19">
        <v>1636</v>
      </c>
      <c r="H98" s="16">
        <v>2002.8</v>
      </c>
      <c r="I98" s="19">
        <v>141.04</v>
      </c>
      <c r="J98" s="19">
        <v>159.9</v>
      </c>
      <c r="K98" s="16">
        <v>244.8</v>
      </c>
      <c r="L98" s="19">
        <v>306</v>
      </c>
      <c r="M98" s="16">
        <v>117.9</v>
      </c>
      <c r="N98" s="19">
        <v>147.9</v>
      </c>
      <c r="O98" s="16">
        <v>177</v>
      </c>
      <c r="P98" s="16">
        <v>141.9</v>
      </c>
      <c r="Q98" s="19">
        <v>206.2</v>
      </c>
      <c r="R98" s="16">
        <v>274.5</v>
      </c>
      <c r="S98" s="19">
        <v>154.30000000000001</v>
      </c>
      <c r="T98" s="16">
        <v>185.6</v>
      </c>
      <c r="U98" s="20">
        <v>210.5</v>
      </c>
      <c r="V98" s="32">
        <f t="shared" si="0"/>
        <v>11.804707404234803</v>
      </c>
      <c r="W98" s="32">
        <f t="shared" si="1"/>
        <v>11.348963914295284</v>
      </c>
      <c r="X98" s="32">
        <f t="shared" si="2"/>
        <v>11.907543154061878</v>
      </c>
      <c r="Y98" s="32">
        <f t="shared" si="3"/>
        <v>14.281558166589747</v>
      </c>
      <c r="Z98" s="16">
        <v>730.50689999999997</v>
      </c>
      <c r="AA98" s="19">
        <v>1110.5943</v>
      </c>
      <c r="AB98" s="5">
        <f t="shared" si="4"/>
        <v>8.1832473689150784E-3</v>
      </c>
      <c r="AC98" s="16">
        <v>1124.8117</v>
      </c>
      <c r="AD98" s="5">
        <f t="shared" si="5"/>
        <v>8.1685179888716358E-3</v>
      </c>
      <c r="AE98" s="19">
        <v>1180.1735000000001</v>
      </c>
      <c r="AF98" s="5">
        <f t="shared" si="6"/>
        <v>8.1889642432570083E-3</v>
      </c>
      <c r="AG98" s="21">
        <v>1343.6203</v>
      </c>
      <c r="AH98" s="5">
        <f t="shared" si="7"/>
        <v>8.1561420887425809E-3</v>
      </c>
      <c r="AI98">
        <v>1.04</v>
      </c>
      <c r="AJ98">
        <v>1.08</v>
      </c>
      <c r="AK98">
        <v>1.1499999999999999</v>
      </c>
      <c r="AL98">
        <v>1.23</v>
      </c>
    </row>
    <row r="99" spans="2:38" x14ac:dyDescent="0.25">
      <c r="B99" s="2">
        <v>45870</v>
      </c>
      <c r="C99" s="16">
        <v>131.5</v>
      </c>
      <c r="D99" s="19">
        <v>173.4</v>
      </c>
      <c r="E99" s="16">
        <v>246.4</v>
      </c>
      <c r="F99" s="16">
        <v>1386</v>
      </c>
      <c r="G99" s="19">
        <v>1673.5</v>
      </c>
      <c r="H99" s="16">
        <v>2065.8000000000002</v>
      </c>
      <c r="I99" s="19">
        <v>142.59</v>
      </c>
      <c r="J99" s="16">
        <v>161</v>
      </c>
      <c r="K99" s="19">
        <v>248.7</v>
      </c>
      <c r="L99" s="16">
        <v>313.60000000000002</v>
      </c>
      <c r="M99" s="19">
        <v>119</v>
      </c>
      <c r="N99" s="16">
        <v>150.9</v>
      </c>
      <c r="O99" s="19">
        <v>181.6</v>
      </c>
      <c r="P99" s="16">
        <v>143.4</v>
      </c>
      <c r="Q99" s="19">
        <v>210.2</v>
      </c>
      <c r="R99" s="16">
        <v>282.89999999999998</v>
      </c>
      <c r="S99" s="19">
        <v>156.1</v>
      </c>
      <c r="T99" s="16">
        <v>188.8</v>
      </c>
      <c r="U99" s="20">
        <v>215.5</v>
      </c>
      <c r="V99" s="32">
        <f t="shared" ref="V99:V101" si="8">V98*(1+AB99)</f>
        <v>11.88611523564389</v>
      </c>
      <c r="W99" s="32">
        <f t="shared" si="1"/>
        <v>11.516396722538452</v>
      </c>
      <c r="X99" s="32">
        <f t="shared" si="2"/>
        <v>12.178259689487346</v>
      </c>
      <c r="Y99" s="32">
        <f t="shared" si="3"/>
        <v>14.719526419465526</v>
      </c>
      <c r="Z99" s="16">
        <v>736.39400000000001</v>
      </c>
      <c r="AA99" s="16">
        <v>1118.2532000000001</v>
      </c>
      <c r="AB99" s="5">
        <f t="shared" si="4"/>
        <v>6.8962176377099461E-3</v>
      </c>
      <c r="AC99" s="19">
        <v>1141.4061999999999</v>
      </c>
      <c r="AD99" s="5">
        <f t="shared" si="5"/>
        <v>1.4753136013787842E-2</v>
      </c>
      <c r="AE99" s="16">
        <v>1207.0046</v>
      </c>
      <c r="AF99" s="5">
        <f t="shared" ref="AF99:AF104" si="9">(AE99-AE98)/AE98</f>
        <v>2.2734877541310559E-2</v>
      </c>
      <c r="AG99" s="19">
        <v>1384.8246999999999</v>
      </c>
      <c r="AH99" s="5">
        <f t="shared" si="7"/>
        <v>3.066669951324779E-2</v>
      </c>
      <c r="AI99" s="16">
        <v>1.048</v>
      </c>
      <c r="AJ99" s="19">
        <v>1.0889</v>
      </c>
      <c r="AK99" s="19">
        <v>1.1600999999999999</v>
      </c>
      <c r="AL99" s="16">
        <v>1.2477</v>
      </c>
    </row>
    <row r="100" spans="2:38" x14ac:dyDescent="0.25">
      <c r="B100" s="2">
        <v>45901</v>
      </c>
      <c r="C100" s="19">
        <v>131.19999999999999</v>
      </c>
      <c r="D100" s="16">
        <v>173</v>
      </c>
      <c r="E100" s="20">
        <v>246.7</v>
      </c>
      <c r="F100" s="19">
        <v>1373.2</v>
      </c>
      <c r="G100" s="16">
        <v>1656.9</v>
      </c>
      <c r="H100" s="19">
        <v>2043.5</v>
      </c>
      <c r="I100" s="21">
        <v>142.22</v>
      </c>
      <c r="J100" s="19">
        <v>161.9</v>
      </c>
      <c r="K100" s="16">
        <v>250</v>
      </c>
      <c r="L100" s="19">
        <v>315.10000000000002</v>
      </c>
      <c r="M100" s="16">
        <v>119.2</v>
      </c>
      <c r="N100" s="19">
        <v>151.30000000000001</v>
      </c>
      <c r="O100" s="16">
        <v>182</v>
      </c>
      <c r="P100" s="19">
        <v>143.30000000000001</v>
      </c>
      <c r="Q100" s="16">
        <v>209.8</v>
      </c>
      <c r="R100" s="19">
        <v>282.10000000000002</v>
      </c>
      <c r="S100" s="16">
        <v>156.5</v>
      </c>
      <c r="T100" s="19">
        <v>189.8</v>
      </c>
      <c r="U100" s="16">
        <v>217</v>
      </c>
      <c r="V100" s="32">
        <f t="shared" si="8"/>
        <v>11.908819165436656</v>
      </c>
      <c r="W100" s="32">
        <f>W99*(1+AD100)</f>
        <v>11.535643751674893</v>
      </c>
      <c r="X100" s="32">
        <f>X99*(1+AF100)</f>
        <v>12.195595734270006</v>
      </c>
      <c r="Y100" s="32">
        <f>Y99*(1+AH100)</f>
        <v>14.736566029463129</v>
      </c>
      <c r="Z100" s="20">
        <v>732.95510000000002</v>
      </c>
      <c r="AA100" s="19">
        <v>1120.3892000000001</v>
      </c>
      <c r="AB100" s="5">
        <f t="shared" si="4"/>
        <v>1.9101219652221581E-3</v>
      </c>
      <c r="AC100" s="16">
        <v>1143.3137999999999</v>
      </c>
      <c r="AD100" s="5">
        <f t="shared" si="5"/>
        <v>1.6712718049017102E-3</v>
      </c>
      <c r="AE100" s="19">
        <v>1208.7228</v>
      </c>
      <c r="AF100" s="5">
        <f t="shared" si="9"/>
        <v>1.4235239865697483E-3</v>
      </c>
      <c r="AG100" s="16">
        <v>1386.4277999999999</v>
      </c>
      <c r="AH100" s="5">
        <f t="shared" si="7"/>
        <v>1.1576194445405549E-3</v>
      </c>
      <c r="AI100" s="19">
        <v>1.0541</v>
      </c>
      <c r="AJ100" s="16">
        <v>1.0995999999999999</v>
      </c>
      <c r="AK100" s="21">
        <v>1.1768000000000001</v>
      </c>
      <c r="AL100" s="19">
        <v>1.2698</v>
      </c>
    </row>
    <row r="101" spans="2:38" x14ac:dyDescent="0.25">
      <c r="B101" s="26">
        <v>45931</v>
      </c>
      <c r="C101" s="19">
        <v>132.19999999999999</v>
      </c>
      <c r="D101" s="16">
        <v>174.4</v>
      </c>
      <c r="E101" s="19">
        <v>249.1</v>
      </c>
      <c r="F101" s="16">
        <v>1392.6</v>
      </c>
      <c r="G101" s="19">
        <v>1689.9</v>
      </c>
      <c r="H101" s="16">
        <v>2099.8000000000002</v>
      </c>
      <c r="I101" s="19">
        <v>144.49</v>
      </c>
      <c r="J101" s="16">
        <v>163.4</v>
      </c>
      <c r="K101" s="19">
        <v>254</v>
      </c>
      <c r="L101" s="16">
        <v>321.8</v>
      </c>
      <c r="M101" s="19">
        <v>120.4</v>
      </c>
      <c r="N101" s="16">
        <v>154.30000000000001</v>
      </c>
      <c r="O101" s="19">
        <v>186</v>
      </c>
      <c r="P101" s="19">
        <v>145</v>
      </c>
      <c r="Q101" s="16">
        <v>214.9</v>
      </c>
      <c r="R101" s="19">
        <v>292.7</v>
      </c>
      <c r="S101" s="16">
        <v>159.1</v>
      </c>
      <c r="T101" s="19">
        <v>193.8</v>
      </c>
      <c r="U101" s="21">
        <v>222.7</v>
      </c>
      <c r="V101" s="32">
        <f t="shared" si="8"/>
        <v>12.031251382345815</v>
      </c>
      <c r="W101" s="32">
        <f>W100*(1+AD101)</f>
        <v>11.702938331621162</v>
      </c>
      <c r="X101" s="32">
        <f>X100*(1+AF101)</f>
        <v>12.424146593551127</v>
      </c>
      <c r="Y101" s="32">
        <f>Y100*(1+AH101)</f>
        <v>15.074696687188592</v>
      </c>
      <c r="Z101" s="19">
        <v>747.09720000000004</v>
      </c>
      <c r="AA101" s="16">
        <v>1131.9077</v>
      </c>
      <c r="AB101" s="5">
        <f t="shared" si="4"/>
        <v>1.0280802421158561E-2</v>
      </c>
      <c r="AC101" s="19">
        <v>1159.8946000000001</v>
      </c>
      <c r="AD101" s="5">
        <f t="shared" si="5"/>
        <v>1.4502405201441793E-2</v>
      </c>
      <c r="AE101" s="16">
        <v>1231.3748000000001</v>
      </c>
      <c r="AF101" s="5">
        <f t="shared" si="9"/>
        <v>1.8740442390927054E-2</v>
      </c>
      <c r="AG101" s="19">
        <v>1418.2393999999999</v>
      </c>
      <c r="AH101" s="5">
        <f t="shared" si="7"/>
        <v>2.294501019093818E-2</v>
      </c>
      <c r="AI101" s="16">
        <v>1.0704</v>
      </c>
      <c r="AJ101" s="19">
        <v>1.1233</v>
      </c>
      <c r="AK101" s="16">
        <v>1.2081</v>
      </c>
      <c r="AL101" s="20">
        <v>1.3121</v>
      </c>
    </row>
    <row r="102" spans="2:38" x14ac:dyDescent="0.25">
      <c r="B102" s="26">
        <v>45962</v>
      </c>
      <c r="C102" s="19">
        <v>133.5</v>
      </c>
      <c r="D102" s="16">
        <v>176.5</v>
      </c>
      <c r="E102" s="19">
        <v>253.2</v>
      </c>
      <c r="F102" s="16">
        <v>1415.9</v>
      </c>
      <c r="G102" s="19">
        <v>1736.2</v>
      </c>
      <c r="H102" s="16">
        <v>2184</v>
      </c>
      <c r="I102" s="19">
        <v>147.76</v>
      </c>
      <c r="J102" s="19">
        <v>165.9</v>
      </c>
      <c r="K102" s="16">
        <v>260</v>
      </c>
      <c r="L102" s="19">
        <v>331.6</v>
      </c>
      <c r="M102" s="16">
        <v>122.2</v>
      </c>
      <c r="N102" s="19">
        <v>158.9</v>
      </c>
      <c r="O102" s="21">
        <v>192.8</v>
      </c>
      <c r="P102" s="19">
        <v>147</v>
      </c>
      <c r="Q102" s="16">
        <v>220.5</v>
      </c>
      <c r="R102" s="19">
        <v>304.2</v>
      </c>
      <c r="S102" s="16">
        <v>162</v>
      </c>
      <c r="T102" s="16">
        <v>198.5</v>
      </c>
      <c r="U102" s="19">
        <v>229.5</v>
      </c>
      <c r="V102" s="32">
        <f t="shared" ref="V102:V104" si="10">V101*(1+AB102)</f>
        <v>12.179042698365267</v>
      </c>
      <c r="W102" s="32">
        <f t="shared" ref="W102:W104" si="11">W101*(1+AD102)</f>
        <v>11.9259742290172</v>
      </c>
      <c r="X102" s="32">
        <f t="shared" ref="X102:X104" si="12">X101*(1+AF102)</f>
        <v>12.743233942789047</v>
      </c>
      <c r="Y102" s="32">
        <f t="shared" ref="Y102:Y104" si="13">Y101*(1+AH102)</f>
        <v>15.561546331404257</v>
      </c>
      <c r="Z102" s="19">
        <v>748.09720000000004</v>
      </c>
      <c r="AA102" s="19">
        <v>1145.8119999999999</v>
      </c>
      <c r="AB102" s="5">
        <f t="shared" si="4"/>
        <v>1.2283952127898698E-2</v>
      </c>
      <c r="AC102" s="19">
        <v>1182</v>
      </c>
      <c r="AD102" s="5">
        <f t="shared" si="5"/>
        <v>1.905811096973804E-2</v>
      </c>
      <c r="AE102" s="19">
        <v>1263</v>
      </c>
      <c r="AF102" s="5">
        <f t="shared" si="9"/>
        <v>2.5682838401435492E-2</v>
      </c>
      <c r="AG102" s="19">
        <v>1464.0426</v>
      </c>
      <c r="AH102" s="5">
        <f t="shared" si="7"/>
        <v>3.2295816912151831E-2</v>
      </c>
      <c r="AI102" s="19">
        <v>1.0806</v>
      </c>
      <c r="AJ102" s="16">
        <v>1.1448</v>
      </c>
      <c r="AK102" s="21">
        <v>1.2407999999999999</v>
      </c>
      <c r="AL102" s="19">
        <v>1.3604000000000001</v>
      </c>
    </row>
    <row r="103" spans="2:38" x14ac:dyDescent="0.25">
      <c r="B103" s="2">
        <v>45992</v>
      </c>
      <c r="C103" s="16">
        <v>133.30000000000001</v>
      </c>
      <c r="D103" s="19">
        <v>175.8</v>
      </c>
      <c r="E103" s="16">
        <v>251.8</v>
      </c>
      <c r="F103" s="19">
        <v>1410</v>
      </c>
      <c r="G103" s="16">
        <v>1724.4</v>
      </c>
      <c r="H103" s="19">
        <v>2163.9</v>
      </c>
      <c r="I103" s="16">
        <v>148.04</v>
      </c>
      <c r="J103" s="19">
        <v>166.3</v>
      </c>
      <c r="K103" s="16">
        <v>260.10000000000002</v>
      </c>
      <c r="L103" s="19">
        <v>331.4</v>
      </c>
      <c r="M103" s="16">
        <v>122.2</v>
      </c>
      <c r="N103" s="19">
        <v>158.5</v>
      </c>
      <c r="O103" s="16">
        <v>192.2</v>
      </c>
      <c r="P103" s="19">
        <v>147</v>
      </c>
      <c r="Q103" s="16">
        <v>220.6</v>
      </c>
      <c r="R103" s="19">
        <v>304</v>
      </c>
      <c r="S103" s="19">
        <v>162.1</v>
      </c>
      <c r="T103" s="16">
        <v>198.5</v>
      </c>
      <c r="U103" s="19">
        <v>228.9</v>
      </c>
      <c r="V103" s="32">
        <f t="shared" si="10"/>
        <v>12.160845541153089</v>
      </c>
      <c r="W103" s="32">
        <f t="shared" si="11"/>
        <v>11.898732155905233</v>
      </c>
      <c r="X103" s="32">
        <f t="shared" si="12"/>
        <v>12.707920151181952</v>
      </c>
      <c r="Y103" s="32">
        <f t="shared" si="13"/>
        <v>15.51007355030864</v>
      </c>
      <c r="AA103" s="16">
        <v>1144.0999999999999</v>
      </c>
      <c r="AB103" s="5">
        <f t="shared" si="4"/>
        <v>-1.494136909021715E-3</v>
      </c>
      <c r="AC103" s="19">
        <v>1179.3</v>
      </c>
      <c r="AD103" s="5">
        <f t="shared" si="5"/>
        <v>-2.2842639593909013E-3</v>
      </c>
      <c r="AE103" s="16">
        <v>1259.5</v>
      </c>
      <c r="AF103" s="5">
        <f t="shared" si="9"/>
        <v>-2.7711797307996833E-3</v>
      </c>
      <c r="AG103" s="19">
        <v>1459.2</v>
      </c>
      <c r="AH103" s="5">
        <f t="shared" si="7"/>
        <v>-3.3076906368707765E-3</v>
      </c>
      <c r="AI103" s="19">
        <v>1.0806</v>
      </c>
      <c r="AJ103" s="19">
        <v>1.1378999999999999</v>
      </c>
      <c r="AK103" s="19">
        <v>1.2306999999999999</v>
      </c>
      <c r="AL103" s="16">
        <v>1.3463000000000001</v>
      </c>
    </row>
    <row r="104" spans="2:38" x14ac:dyDescent="0.25">
      <c r="B104" s="26">
        <v>46023</v>
      </c>
      <c r="C104" s="19">
        <v>132.30000000000001</v>
      </c>
      <c r="D104" s="16">
        <v>173.8</v>
      </c>
      <c r="E104" s="19">
        <v>249.1</v>
      </c>
      <c r="F104" s="16">
        <v>1402.1</v>
      </c>
      <c r="G104" s="19">
        <v>1716.1</v>
      </c>
      <c r="H104" s="16">
        <v>2154.1999999999998</v>
      </c>
      <c r="I104" s="19">
        <v>148.54</v>
      </c>
      <c r="J104" s="16">
        <v>166.6</v>
      </c>
      <c r="K104" s="19">
        <v>261.3</v>
      </c>
      <c r="L104" s="21">
        <v>333.7</v>
      </c>
      <c r="M104" s="19">
        <v>122.2</v>
      </c>
      <c r="N104" s="16">
        <v>158.80000000000001</v>
      </c>
      <c r="O104" s="19">
        <v>192.7</v>
      </c>
      <c r="P104" s="19">
        <v>146.80000000000001</v>
      </c>
      <c r="Q104" s="16">
        <v>220.1</v>
      </c>
      <c r="R104" s="19">
        <v>303.2</v>
      </c>
      <c r="S104" s="16">
        <v>162.1</v>
      </c>
      <c r="T104" s="19">
        <v>198.8</v>
      </c>
      <c r="U104" s="16">
        <v>229.4</v>
      </c>
      <c r="V104" s="32">
        <f t="shared" si="10"/>
        <v>12.123643409002021</v>
      </c>
      <c r="W104" s="32">
        <f t="shared" si="11"/>
        <v>11.87552594547652</v>
      </c>
      <c r="X104" s="32">
        <f t="shared" si="12"/>
        <v>12.694803600013604</v>
      </c>
      <c r="Y104" s="32">
        <f t="shared" si="13"/>
        <v>15.509010634083973</v>
      </c>
      <c r="Z104" s="19">
        <v>749.09720000000004</v>
      </c>
      <c r="AA104" s="19">
        <v>1140.5999999999999</v>
      </c>
      <c r="AB104" s="5">
        <f t="shared" si="4"/>
        <v>-3.0591731492002451E-3</v>
      </c>
      <c r="AC104" s="16">
        <v>1177</v>
      </c>
      <c r="AD104" s="5">
        <f t="shared" si="5"/>
        <v>-1.9503095056388998E-3</v>
      </c>
      <c r="AE104" s="19">
        <v>1258.2</v>
      </c>
      <c r="AF104" s="5">
        <f t="shared" si="9"/>
        <v>-1.0321556173084195E-3</v>
      </c>
      <c r="AG104" s="21">
        <v>1459.1</v>
      </c>
      <c r="AH104" s="5">
        <f t="shared" si="7"/>
        <v>-6.853070175447946E-5</v>
      </c>
      <c r="AI104" s="19">
        <v>1.0846</v>
      </c>
      <c r="AJ104" s="16">
        <v>1.1411</v>
      </c>
      <c r="AK104" s="21">
        <v>1.2350000000000001</v>
      </c>
      <c r="AL104" s="19">
        <v>1.3516999999999999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CCE7-3978-4CDA-9EC9-37AF9E0C7A25}">
  <dimension ref="A1:BH123"/>
  <sheetViews>
    <sheetView topLeftCell="K1" zoomScale="55" zoomScaleNormal="55" workbookViewId="0">
      <selection activeCell="M1" sqref="M1"/>
    </sheetView>
  </sheetViews>
  <sheetFormatPr defaultRowHeight="15" x14ac:dyDescent="0.25"/>
  <cols>
    <col min="1" max="1" width="14.28515625" customWidth="1"/>
    <col min="2" max="3" width="10.28515625" customWidth="1"/>
    <col min="4" max="4" width="10.140625" bestFit="1" customWidth="1"/>
    <col min="5" max="5" width="13.7109375" customWidth="1"/>
    <col min="6" max="6" width="10.7109375" bestFit="1" customWidth="1"/>
    <col min="7" max="7" width="15.5703125" style="14" customWidth="1"/>
    <col min="9" max="9" width="20.140625" bestFit="1" customWidth="1"/>
    <col min="10" max="10" width="12.42578125" customWidth="1"/>
    <col min="11" max="11" width="12.28515625" customWidth="1"/>
    <col min="12" max="12" width="13.7109375" customWidth="1"/>
    <col min="13" max="13" width="21.28515625" customWidth="1"/>
    <col min="14" max="14" width="16.28515625" customWidth="1"/>
    <col min="15" max="15" width="16.7109375" customWidth="1"/>
    <col min="16" max="16" width="8.7109375" customWidth="1"/>
    <col min="17" max="17" width="14.28515625" customWidth="1"/>
    <col min="23" max="23" width="12" customWidth="1"/>
    <col min="25" max="25" width="21.7109375" customWidth="1"/>
    <col min="53" max="53" width="18.42578125" style="13" customWidth="1"/>
  </cols>
  <sheetData>
    <row r="1" spans="1:60" ht="70.900000000000006" customHeight="1" x14ac:dyDescent="0.25">
      <c r="B1" s="1" t="str">
        <f>'Master Data '!P1</f>
        <v>Zurich Life Prisma 3</v>
      </c>
      <c r="C1" s="1" t="str">
        <f>'Master Data '!W1</f>
        <v>Aviva Fixed 40</v>
      </c>
      <c r="D1" s="1" t="str">
        <f>'Master Data '!S1</f>
        <v>Irish Life Multi Asset Portfolio 3</v>
      </c>
      <c r="E1" s="15" t="str">
        <f>'Wealth Managers '!B1</f>
        <v>Davy Cautious Growth</v>
      </c>
      <c r="F1" s="1" t="str">
        <f>'Master Data '!C1</f>
        <v>New Ireland Goodbody Dividend Income 3 Gross</v>
      </c>
      <c r="G1" s="9" t="str">
        <f>'Master Data '!F1</f>
        <v>Aviva Cantor Fitzgerald Multi Asset 30 Fund Series C</v>
      </c>
      <c r="H1" s="1"/>
      <c r="J1" s="1" t="str">
        <f t="shared" ref="J1:O1" si="0">B1</f>
        <v>Zurich Life Prisma 3</v>
      </c>
      <c r="K1" s="1" t="str">
        <f t="shared" si="0"/>
        <v>Aviva Fixed 40</v>
      </c>
      <c r="L1" s="1" t="str">
        <f t="shared" si="0"/>
        <v>Irish Life Multi Asset Portfolio 3</v>
      </c>
      <c r="M1" s="1" t="str">
        <f t="shared" si="0"/>
        <v>Davy Cautious Growth</v>
      </c>
      <c r="N1" s="1" t="str">
        <f t="shared" si="0"/>
        <v>New Ireland Goodbody Dividend Income 3 Gross</v>
      </c>
      <c r="O1" s="1" t="str">
        <f t="shared" si="0"/>
        <v>Aviva Cantor Fitzgerald Multi Asset 30 Fund Series C</v>
      </c>
      <c r="P1" s="1"/>
      <c r="R1" s="1" t="str">
        <f t="shared" ref="R1:W1" si="1">J1</f>
        <v>Zurich Life Prisma 3</v>
      </c>
      <c r="S1" s="1" t="str">
        <f t="shared" si="1"/>
        <v>Aviva Fixed 40</v>
      </c>
      <c r="T1" s="1" t="str">
        <f t="shared" si="1"/>
        <v>Irish Life Multi Asset Portfolio 3</v>
      </c>
      <c r="U1" s="1" t="str">
        <f t="shared" si="1"/>
        <v>Davy Cautious Growth</v>
      </c>
      <c r="V1" s="1" t="str">
        <f t="shared" si="1"/>
        <v>New Ireland Goodbody Dividend Income 3 Gross</v>
      </c>
      <c r="W1" s="1" t="str">
        <f t="shared" si="1"/>
        <v>Aviva Cantor Fitzgerald Multi Asset 30 Fund Series C</v>
      </c>
      <c r="X1" s="1"/>
      <c r="Z1" s="1" t="str">
        <f t="shared" ref="Z1:AE1" si="2">R1</f>
        <v>Zurich Life Prisma 3</v>
      </c>
      <c r="AA1" s="1" t="str">
        <f t="shared" si="2"/>
        <v>Aviva Fixed 40</v>
      </c>
      <c r="AB1" s="1" t="str">
        <f t="shared" si="2"/>
        <v>Irish Life Multi Asset Portfolio 3</v>
      </c>
      <c r="AC1" s="1" t="str">
        <f t="shared" si="2"/>
        <v>Davy Cautious Growth</v>
      </c>
      <c r="AD1" s="1" t="str">
        <f t="shared" si="2"/>
        <v>New Ireland Goodbody Dividend Income 3 Gross</v>
      </c>
      <c r="AE1" s="1" t="str">
        <f t="shared" si="2"/>
        <v>Aviva Cantor Fitzgerald Multi Asset 30 Fund Series C</v>
      </c>
      <c r="AF1" s="1"/>
      <c r="AG1" s="1"/>
      <c r="AH1" s="1"/>
      <c r="AI1" s="1"/>
      <c r="AJ1" s="1"/>
      <c r="BB1" s="1" t="str">
        <f t="shared" ref="BB1:BH1" si="3">Z1</f>
        <v>Zurich Life Prisma 3</v>
      </c>
      <c r="BC1" s="1" t="str">
        <f t="shared" si="3"/>
        <v>Aviva Fixed 40</v>
      </c>
      <c r="BD1" s="1" t="str">
        <f t="shared" si="3"/>
        <v>Irish Life Multi Asset Portfolio 3</v>
      </c>
      <c r="BE1" s="1" t="str">
        <f t="shared" si="3"/>
        <v>Davy Cautious Growth</v>
      </c>
      <c r="BF1" s="1" t="str">
        <f t="shared" si="3"/>
        <v>New Ireland Goodbody Dividend Income 3 Gross</v>
      </c>
      <c r="BG1" s="1" t="str">
        <f t="shared" si="3"/>
        <v>Aviva Cantor Fitzgerald Multi Asset 30 Fund Series C</v>
      </c>
      <c r="BH1" s="1">
        <f t="shared" si="3"/>
        <v>0</v>
      </c>
    </row>
    <row r="2" spans="1:60" x14ac:dyDescent="0.25">
      <c r="A2" s="2">
        <v>42917</v>
      </c>
      <c r="B2" s="3">
        <f>'Master Data '!P2</f>
        <v>109.6</v>
      </c>
      <c r="C2" s="3">
        <f>'Master Data '!W2</f>
        <v>7.9249801814172356</v>
      </c>
      <c r="D2" s="3">
        <f>'Master Data '!S2</f>
        <v>120.9</v>
      </c>
      <c r="E2" s="34">
        <f>'Wealth Managers '!B27</f>
        <v>100.12721776708474</v>
      </c>
      <c r="F2" s="19">
        <f>'Master Data '!C2</f>
        <v>97.9</v>
      </c>
      <c r="G2" s="8">
        <f>'Master Data '!F2</f>
        <v>992.3</v>
      </c>
      <c r="H2" s="8"/>
      <c r="I2" s="2">
        <f t="shared" ref="I2:I33" si="4">A2</f>
        <v>42917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/>
      <c r="Q2" s="2">
        <f>I2</f>
        <v>42917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/>
      <c r="Y2" s="13">
        <v>2025</v>
      </c>
      <c r="Z2" s="5">
        <f t="shared" ref="Z2:AE2" si="5">(B104-B92)/B92</f>
        <v>3.3802816901408531E-2</v>
      </c>
      <c r="AA2" s="5">
        <f t="shared" si="5"/>
        <v>3.8120728060438494E-2</v>
      </c>
      <c r="AB2" s="5">
        <f t="shared" si="5"/>
        <v>4.9190938511326825E-2</v>
      </c>
      <c r="AC2" s="5">
        <f t="shared" si="5"/>
        <v>4.7916541549850519E-2</v>
      </c>
      <c r="AD2" s="5">
        <f t="shared" si="5"/>
        <v>-3.765060240963855E-3</v>
      </c>
      <c r="AE2" s="5">
        <f t="shared" si="5"/>
        <v>5.9387986399697702E-2</v>
      </c>
      <c r="BA2" s="13">
        <v>2018</v>
      </c>
      <c r="BB2" s="5">
        <f t="shared" ref="BB2:BG2" si="6">(B20-B8)/B8</f>
        <v>-2.4107142857142883E-2</v>
      </c>
      <c r="BC2" s="5">
        <f t="shared" si="6"/>
        <v>-2.0611163401024094E-2</v>
      </c>
      <c r="BD2" s="5">
        <f t="shared" si="6"/>
        <v>-4.1500399042298505E-2</v>
      </c>
      <c r="BE2" s="5">
        <f t="shared" si="6"/>
        <v>-4.7080974516337186E-2</v>
      </c>
      <c r="BF2" s="5">
        <f t="shared" si="6"/>
        <v>-1.8108651911468925E-2</v>
      </c>
      <c r="BG2" s="5">
        <f t="shared" si="6"/>
        <v>-5.9241005421389867E-2</v>
      </c>
    </row>
    <row r="3" spans="1:60" x14ac:dyDescent="0.25">
      <c r="A3" s="2">
        <v>42948</v>
      </c>
      <c r="B3" s="3">
        <f>'Master Data '!P3</f>
        <v>109.6</v>
      </c>
      <c r="C3" s="3">
        <f>'Master Data '!W3</f>
        <v>7.9029449819844517</v>
      </c>
      <c r="D3" s="3">
        <f>'Master Data '!S3</f>
        <v>121.5</v>
      </c>
      <c r="E3" s="34">
        <f>'Wealth Managers '!B28</f>
        <v>99.882522209710302</v>
      </c>
      <c r="F3" s="19">
        <f>'Master Data '!C3</f>
        <v>97.2</v>
      </c>
      <c r="G3" s="8">
        <f>'Master Data '!F3</f>
        <v>989.3</v>
      </c>
      <c r="H3" s="8"/>
      <c r="I3" s="2">
        <f t="shared" si="4"/>
        <v>42948</v>
      </c>
      <c r="J3" s="5">
        <f t="shared" ref="J3:O3" si="7">(B3-B2)/B2</f>
        <v>0</v>
      </c>
      <c r="K3" s="5">
        <f t="shared" si="7"/>
        <v>-2.7804737587171207E-3</v>
      </c>
      <c r="L3" s="5">
        <f t="shared" si="7"/>
        <v>4.9627791563274966E-3</v>
      </c>
      <c r="M3" s="5">
        <f t="shared" si="7"/>
        <v>-2.4438465667112707E-3</v>
      </c>
      <c r="N3" s="5">
        <f t="shared" si="7"/>
        <v>-7.1501532175689761E-3</v>
      </c>
      <c r="O3" s="5">
        <f t="shared" si="7"/>
        <v>-3.0232792502267463E-3</v>
      </c>
      <c r="P3" s="5"/>
      <c r="Q3" s="2">
        <f t="shared" ref="Q3:Q66" si="8">I3</f>
        <v>42948</v>
      </c>
      <c r="R3" s="5">
        <f>(B3-$B$2)/$B$2</f>
        <v>0</v>
      </c>
      <c r="S3" s="5">
        <f>(C3-$C$2)/$C$2</f>
        <v>-2.7804737587171207E-3</v>
      </c>
      <c r="T3" s="5">
        <f>(D3-$D$2)/$D$2</f>
        <v>4.9627791563274966E-3</v>
      </c>
      <c r="U3" s="5">
        <f>(E3-$E$2)/$E$2</f>
        <v>-2.4438465667112707E-3</v>
      </c>
      <c r="V3" s="5">
        <f>(F3-$F$2)/$F$2</f>
        <v>-7.1501532175689761E-3</v>
      </c>
      <c r="W3" s="5">
        <f>(G3-$G$2)/$G$2</f>
        <v>-3.0232792502267463E-3</v>
      </c>
      <c r="X3" s="5"/>
      <c r="Y3" s="13">
        <v>2024</v>
      </c>
      <c r="Z3" s="5">
        <f t="shared" ref="Z3:AE3" si="9">(B92-B80)/B80</f>
        <v>8.7289433384379833E-2</v>
      </c>
      <c r="AA3" s="5">
        <f t="shared" si="9"/>
        <v>0.10579330888346125</v>
      </c>
      <c r="AB3" s="5">
        <f t="shared" si="9"/>
        <v>0.10594130279169658</v>
      </c>
      <c r="AC3" s="5">
        <f t="shared" si="9"/>
        <v>7.1638191049281139E-2</v>
      </c>
      <c r="AD3" s="5">
        <f t="shared" si="9"/>
        <v>7.7047850770478626E-2</v>
      </c>
      <c r="AE3" s="5">
        <f t="shared" si="9"/>
        <v>0.1113443614073389</v>
      </c>
      <c r="BA3" s="13">
        <v>2019</v>
      </c>
      <c r="BB3" s="5">
        <f t="shared" ref="BB3:BG3" si="10">(B32-B20)/B20</f>
        <v>8.2342177493138158E-2</v>
      </c>
      <c r="BC3" s="5">
        <f t="shared" si="10"/>
        <v>0.14630020010310338</v>
      </c>
      <c r="BD3" s="5">
        <f t="shared" si="10"/>
        <v>9.0757701915070821E-2</v>
      </c>
      <c r="BE3" s="5">
        <f t="shared" si="10"/>
        <v>8.0398253875332532E-2</v>
      </c>
      <c r="BF3" s="5">
        <f t="shared" si="10"/>
        <v>0.10963114754098365</v>
      </c>
      <c r="BG3" s="5">
        <f t="shared" si="10"/>
        <v>9.4248742665549182E-2</v>
      </c>
    </row>
    <row r="4" spans="1:60" x14ac:dyDescent="0.25">
      <c r="A4" s="2">
        <v>42979</v>
      </c>
      <c r="B4" s="3">
        <f>'Master Data '!P4</f>
        <v>109.5</v>
      </c>
      <c r="C4" s="3">
        <f>'Master Data '!W4</f>
        <v>7.9165886367783473</v>
      </c>
      <c r="D4" s="3">
        <f>'Master Data '!S4</f>
        <v>121.8</v>
      </c>
      <c r="E4" s="34">
        <f>'Wealth Managers '!B29</f>
        <v>99.894141831149867</v>
      </c>
      <c r="F4" s="19">
        <f>'Master Data '!C4</f>
        <v>97.4</v>
      </c>
      <c r="G4" s="8">
        <f>'Master Data '!F4</f>
        <v>986.4</v>
      </c>
      <c r="H4" s="8"/>
      <c r="I4" s="2">
        <f t="shared" si="4"/>
        <v>42979</v>
      </c>
      <c r="J4" s="5">
        <f t="shared" ref="J4:J67" si="11">(B4-B3)/B3</f>
        <v>-9.1240875912403574E-4</v>
      </c>
      <c r="K4" s="5">
        <f t="shared" ref="K4:K67" si="12">(C4-C3)/C3</f>
        <v>1.7264013383615458E-3</v>
      </c>
      <c r="L4" s="5">
        <f t="shared" ref="L4:L67" si="13">(D4-D3)/D3</f>
        <v>2.4691358024691123E-3</v>
      </c>
      <c r="M4" s="5">
        <f t="shared" ref="M4:M67" si="14">(E4-E3)/E3</f>
        <v>1.1633287969208561E-4</v>
      </c>
      <c r="N4" s="5">
        <f t="shared" ref="N4:O67" si="15">(F4-F3)/F3</f>
        <v>2.0576131687243091E-3</v>
      </c>
      <c r="O4" s="5">
        <f t="shared" ref="O4:O18" si="16">(G4-G3)/G3</f>
        <v>-2.9313656120489007E-3</v>
      </c>
      <c r="P4" s="5"/>
      <c r="Q4" s="2">
        <f t="shared" si="8"/>
        <v>42979</v>
      </c>
      <c r="R4" s="5">
        <f t="shared" ref="R4:R67" si="17">(B4-$B$2)/$B$2</f>
        <v>-9.1240875912403574E-4</v>
      </c>
      <c r="S4" s="5">
        <f t="shared" ref="S4:S67" si="18">(C4-$C$2)/$C$2</f>
        <v>-1.0588726339739031E-3</v>
      </c>
      <c r="T4" s="5">
        <f t="shared" ref="T4:T67" si="19">(D4-$D$2)/$D$2</f>
        <v>7.444168734491244E-3</v>
      </c>
      <c r="U4" s="5">
        <f>(E4-$E$2)/$E$2</f>
        <v>-2.3277979867278166E-3</v>
      </c>
      <c r="V4" s="5">
        <f t="shared" ref="V4:V67" si="20">(F4-$F$2)/$F$2</f>
        <v>-5.1072522982635342E-3</v>
      </c>
      <c r="W4" s="5">
        <f t="shared" ref="W4:W67" si="21">(G4-$G$2)/$G$2</f>
        <v>-5.9457825254459109E-3</v>
      </c>
      <c r="X4" s="5"/>
      <c r="Y4" s="13" t="s">
        <v>3</v>
      </c>
      <c r="Z4" s="5">
        <f t="shared" ref="Z4:AE4" si="22">(B104-B68)/B68</f>
        <v>0.22028262676641741</v>
      </c>
      <c r="AA4" s="5">
        <f t="shared" si="22"/>
        <v>0.26644159169601173</v>
      </c>
      <c r="AB4" s="5">
        <f t="shared" si="22"/>
        <v>0.25464396284829727</v>
      </c>
      <c r="AC4" s="5">
        <f t="shared" si="22"/>
        <v>0.19415946752096735</v>
      </c>
      <c r="AD4" s="5">
        <f t="shared" si="22"/>
        <v>0.15344376634699222</v>
      </c>
      <c r="AE4" s="5">
        <f t="shared" si="22"/>
        <v>0.33954332664564807</v>
      </c>
      <c r="BA4" s="13">
        <v>2020</v>
      </c>
      <c r="BB4" s="5">
        <f t="shared" ref="BB4:BG4" si="23">(B44-B32)/B32</f>
        <v>3.38123415046492E-2</v>
      </c>
      <c r="BC4" s="5">
        <f t="shared" si="23"/>
        <v>6.1987370716506764E-2</v>
      </c>
      <c r="BD4" s="5">
        <f t="shared" si="23"/>
        <v>-7.6335877862591082E-4</v>
      </c>
      <c r="BE4" s="5">
        <f t="shared" si="23"/>
        <v>3.9242271349748351E-2</v>
      </c>
      <c r="BF4" s="5">
        <f t="shared" si="23"/>
        <v>4.9861495844875398E-2</v>
      </c>
      <c r="BG4" s="5">
        <f t="shared" si="23"/>
        <v>0.11667437480310731</v>
      </c>
    </row>
    <row r="5" spans="1:60" x14ac:dyDescent="0.25">
      <c r="A5" s="2">
        <v>43009</v>
      </c>
      <c r="B5" s="3">
        <f>'Master Data '!P5</f>
        <v>110.4</v>
      </c>
      <c r="C5" s="3">
        <f>'Master Data '!W5</f>
        <v>7.9755805100385073</v>
      </c>
      <c r="D5" s="3">
        <f>'Master Data '!S5</f>
        <v>122.6</v>
      </c>
      <c r="E5" s="34">
        <f>'Wealth Managers '!B30</f>
        <v>100.49588443261224</v>
      </c>
      <c r="F5" s="19">
        <f>'Master Data '!C5</f>
        <v>98.3</v>
      </c>
      <c r="G5" s="8">
        <f>'Master Data '!F5</f>
        <v>998.5</v>
      </c>
      <c r="H5" s="8"/>
      <c r="I5" s="2">
        <f t="shared" si="4"/>
        <v>43009</v>
      </c>
      <c r="J5" s="5">
        <f t="shared" si="11"/>
        <v>8.2191780821918321E-3</v>
      </c>
      <c r="K5" s="5">
        <f t="shared" si="12"/>
        <v>7.4516784901642553E-3</v>
      </c>
      <c r="L5" s="5">
        <f t="shared" si="13"/>
        <v>6.5681444991789592E-3</v>
      </c>
      <c r="M5" s="5">
        <f t="shared" si="14"/>
        <v>6.0238027018590986E-3</v>
      </c>
      <c r="N5" s="5">
        <f t="shared" si="15"/>
        <v>9.2402464065707533E-3</v>
      </c>
      <c r="O5" s="5">
        <f t="shared" si="16"/>
        <v>1.2266828872668311E-2</v>
      </c>
      <c r="P5" s="5"/>
      <c r="Q5" s="2">
        <f t="shared" si="8"/>
        <v>43009</v>
      </c>
      <c r="R5" s="5">
        <f t="shared" si="17"/>
        <v>7.2992700729928046E-3</v>
      </c>
      <c r="S5" s="5">
        <f t="shared" si="18"/>
        <v>6.3849154777599459E-3</v>
      </c>
      <c r="T5" s="5">
        <f t="shared" si="19"/>
        <v>1.4061207609594612E-2</v>
      </c>
      <c r="U5" s="5">
        <f t="shared" ref="U5:U68" si="24">(E5-$E$2)/$E$2</f>
        <v>3.6819825193294491E-3</v>
      </c>
      <c r="V5" s="5">
        <f t="shared" si="20"/>
        <v>4.0858018386107399E-3</v>
      </c>
      <c r="W5" s="5">
        <f t="shared" si="21"/>
        <v>6.248110450468654E-3</v>
      </c>
      <c r="X5" s="5"/>
      <c r="Y5" s="13" t="s">
        <v>4</v>
      </c>
      <c r="Z5" s="5">
        <f t="shared" ref="Z5:AE5" si="25">(B104-B44)/B44</f>
        <v>0.20032706459525768</v>
      </c>
      <c r="AA5" s="5">
        <f t="shared" si="25"/>
        <v>0.22797337617402672</v>
      </c>
      <c r="AB5" s="5">
        <f t="shared" si="25"/>
        <v>0.23834988540870883</v>
      </c>
      <c r="AC5" s="5">
        <f t="shared" si="25"/>
        <v>0.13037487328732808</v>
      </c>
      <c r="AD5" s="5">
        <f t="shared" si="25"/>
        <v>0.16358839050131932</v>
      </c>
      <c r="AE5" s="5">
        <f t="shared" si="25"/>
        <v>0.20228091236494586</v>
      </c>
      <c r="BA5" s="13">
        <v>2021</v>
      </c>
      <c r="BB5" s="5">
        <f t="shared" ref="BB5:BG5" si="26">(B56-B44)/B44</f>
        <v>7.6042518397383463E-2</v>
      </c>
      <c r="BC5" s="5">
        <f t="shared" si="26"/>
        <v>0.10129786941220174</v>
      </c>
      <c r="BD5" s="5">
        <f t="shared" si="26"/>
        <v>9.5492742551566076E-2</v>
      </c>
      <c r="BE5" s="5">
        <f t="shared" si="26"/>
        <v>6.1512990019569599E-2</v>
      </c>
      <c r="BF5" s="5">
        <f t="shared" si="26"/>
        <v>0.12576956904133682</v>
      </c>
      <c r="BG5" s="5">
        <f t="shared" si="26"/>
        <v>9.5952666780997994E-2</v>
      </c>
    </row>
    <row r="6" spans="1:60" x14ac:dyDescent="0.25">
      <c r="A6" s="2">
        <v>43040</v>
      </c>
      <c r="B6" s="3">
        <f>'Master Data '!P6</f>
        <v>111.8</v>
      </c>
      <c r="C6" s="3">
        <f>'Master Data '!W6</f>
        <v>8.0962217464360329</v>
      </c>
      <c r="D6" s="3">
        <f>'Master Data '!S6</f>
        <v>124.3</v>
      </c>
      <c r="E6" s="34">
        <f>'Wealth Managers '!B31</f>
        <v>101.66869725247223</v>
      </c>
      <c r="F6" s="19">
        <f>'Master Data '!C6</f>
        <v>99.6</v>
      </c>
      <c r="G6" s="8">
        <f>'Master Data '!F6</f>
        <v>1018.6</v>
      </c>
      <c r="H6" s="8"/>
      <c r="I6" s="2">
        <f t="shared" si="4"/>
        <v>43040</v>
      </c>
      <c r="J6" s="5">
        <f t="shared" si="11"/>
        <v>1.2681159420289778E-2</v>
      </c>
      <c r="K6" s="5">
        <f t="shared" si="12"/>
        <v>1.5126326697558857E-2</v>
      </c>
      <c r="L6" s="5">
        <f t="shared" si="13"/>
        <v>1.3866231647634607E-2</v>
      </c>
      <c r="M6" s="5">
        <f t="shared" si="14"/>
        <v>1.1670257209850392E-2</v>
      </c>
      <c r="N6" s="5">
        <f t="shared" si="15"/>
        <v>1.3224821973550328E-2</v>
      </c>
      <c r="O6" s="5">
        <f t="shared" si="16"/>
        <v>2.0130195292939433E-2</v>
      </c>
      <c r="P6" s="5"/>
      <c r="Q6" s="2">
        <f t="shared" si="8"/>
        <v>43040</v>
      </c>
      <c r="R6" s="5">
        <f t="shared" si="17"/>
        <v>2.0072992700729955E-2</v>
      </c>
      <c r="S6" s="5">
        <f t="shared" si="18"/>
        <v>2.1607822492771697E-2</v>
      </c>
      <c r="T6" s="5">
        <f t="shared" si="19"/>
        <v>2.8122415219189342E-2</v>
      </c>
      <c r="U6" s="5">
        <f t="shared" si="24"/>
        <v>1.5395209412222588E-2</v>
      </c>
      <c r="V6" s="5">
        <f t="shared" si="20"/>
        <v>1.73646578140959E-2</v>
      </c>
      <c r="W6" s="5">
        <f t="shared" si="21"/>
        <v>2.6504081426987874E-2</v>
      </c>
      <c r="X6" s="5"/>
      <c r="Y6" s="13" t="s">
        <v>5</v>
      </c>
      <c r="Z6" s="5">
        <f t="shared" ref="Z6:AE6" si="27">(B104-B20)/B20</f>
        <v>0.34309240622140913</v>
      </c>
      <c r="AA6" s="5">
        <f t="shared" si="27"/>
        <v>0.49488116938359544</v>
      </c>
      <c r="AB6" s="5">
        <f t="shared" si="27"/>
        <v>0.34970857618651124</v>
      </c>
      <c r="AC6" s="5">
        <f t="shared" si="27"/>
        <v>0.26917986096458657</v>
      </c>
      <c r="AD6" s="5">
        <f t="shared" si="27"/>
        <v>0.35553278688524609</v>
      </c>
      <c r="AE6" s="5">
        <f t="shared" si="27"/>
        <v>0.46909052808046936</v>
      </c>
      <c r="BA6" s="13">
        <v>2022</v>
      </c>
      <c r="BB6" s="5">
        <f t="shared" ref="BB6:BG6" si="28">(B68-B56)/B56</f>
        <v>-8.5866261398176269E-2</v>
      </c>
      <c r="BC6" s="5">
        <f t="shared" si="28"/>
        <v>-0.11956157754120859</v>
      </c>
      <c r="BD6" s="5">
        <f t="shared" si="28"/>
        <v>-9.902370990237111E-2</v>
      </c>
      <c r="BE6" s="5">
        <f t="shared" si="28"/>
        <v>-0.10826696468776895</v>
      </c>
      <c r="BF6" s="5">
        <f t="shared" si="28"/>
        <v>-0.10390624999999998</v>
      </c>
      <c r="BG6" s="5">
        <f t="shared" si="28"/>
        <v>-0.18104999608794295</v>
      </c>
    </row>
    <row r="7" spans="1:60" x14ac:dyDescent="0.25">
      <c r="A7" s="2">
        <v>43070</v>
      </c>
      <c r="B7" s="3">
        <f>'Master Data '!P7</f>
        <v>111.6</v>
      </c>
      <c r="C7" s="3">
        <f>'Master Data '!W7</f>
        <v>8.0905465507337109</v>
      </c>
      <c r="D7" s="3">
        <f>'Master Data '!S7</f>
        <v>124.8</v>
      </c>
      <c r="E7" s="34">
        <f>'Wealth Managers '!B32</f>
        <v>101.37948829237709</v>
      </c>
      <c r="F7" s="19">
        <f>'Master Data '!C7</f>
        <v>99.5</v>
      </c>
      <c r="G7" s="8">
        <f>'Master Data '!F7</f>
        <v>1014.5</v>
      </c>
      <c r="H7" s="8"/>
      <c r="I7" s="2">
        <f t="shared" si="4"/>
        <v>43070</v>
      </c>
      <c r="J7" s="5">
        <f t="shared" si="11"/>
        <v>-1.7889087656529771E-3</v>
      </c>
      <c r="K7" s="5">
        <f t="shared" si="12"/>
        <v>-7.009684121880961E-4</v>
      </c>
      <c r="L7" s="5">
        <f t="shared" si="13"/>
        <v>4.0225261464199519E-3</v>
      </c>
      <c r="M7" s="5">
        <f t="shared" si="14"/>
        <v>-2.8446214804636479E-3</v>
      </c>
      <c r="N7" s="5">
        <f t="shared" si="15"/>
        <v>-1.004016064256971E-3</v>
      </c>
      <c r="O7" s="5">
        <f t="shared" si="16"/>
        <v>-4.0251325348517799E-3</v>
      </c>
      <c r="P7" s="5"/>
      <c r="Q7" s="2">
        <f t="shared" si="8"/>
        <v>43070</v>
      </c>
      <c r="R7" s="5">
        <f t="shared" si="17"/>
        <v>1.8248175182481754E-2</v>
      </c>
      <c r="S7" s="5">
        <f t="shared" si="18"/>
        <v>2.0891707679560001E-2</v>
      </c>
      <c r="T7" s="5">
        <f t="shared" si="19"/>
        <v>3.2258064516128962E-2</v>
      </c>
      <c r="U7" s="5">
        <f t="shared" si="24"/>
        <v>1.2506794388368696E-2</v>
      </c>
      <c r="V7" s="5">
        <f t="shared" si="20"/>
        <v>1.6343207354443251E-2</v>
      </c>
      <c r="W7" s="5">
        <f t="shared" si="21"/>
        <v>2.2372266451677968E-2</v>
      </c>
      <c r="X7" s="5"/>
      <c r="Y7" s="13"/>
      <c r="Z7" s="5"/>
      <c r="AA7" s="5"/>
      <c r="AB7" s="5"/>
      <c r="AC7" s="5"/>
      <c r="AD7" s="5"/>
      <c r="AE7" s="5"/>
      <c r="BA7" s="13">
        <v>2023</v>
      </c>
      <c r="BB7" s="4">
        <f t="shared" ref="BB7:BG7" si="29">(B80-B68)/B68</f>
        <v>8.5619285120531977E-2</v>
      </c>
      <c r="BC7" s="4">
        <f t="shared" si="29"/>
        <v>0.10322309431416189</v>
      </c>
      <c r="BD7" s="4">
        <f t="shared" si="29"/>
        <v>8.1269349845201247E-2</v>
      </c>
      <c r="BE7" s="4">
        <f t="shared" si="29"/>
        <v>6.3377453202495812E-2</v>
      </c>
      <c r="BF7" s="4">
        <f t="shared" si="29"/>
        <v>7.4978204010462027E-2</v>
      </c>
      <c r="BG7" s="4">
        <f t="shared" si="29"/>
        <v>0.1377663131747397</v>
      </c>
    </row>
    <row r="8" spans="1:60" x14ac:dyDescent="0.25">
      <c r="A8" s="2">
        <v>43101</v>
      </c>
      <c r="B8" s="3">
        <f>'Master Data '!P8</f>
        <v>112</v>
      </c>
      <c r="C8" s="3">
        <f>'Master Data '!W8</f>
        <v>8.1113106058122959</v>
      </c>
      <c r="D8" s="3">
        <f>'Master Data '!S8</f>
        <v>125.3</v>
      </c>
      <c r="E8" s="34">
        <f>'Wealth Managers '!B33</f>
        <v>101.23731880652825</v>
      </c>
      <c r="F8" s="19">
        <f>'Master Data '!C8</f>
        <v>99.4</v>
      </c>
      <c r="G8" s="8">
        <f>'Master Data '!F8</f>
        <v>1014.5</v>
      </c>
      <c r="H8" s="8"/>
      <c r="I8" s="2">
        <f t="shared" si="4"/>
        <v>43101</v>
      </c>
      <c r="J8" s="5">
        <f t="shared" si="11"/>
        <v>3.5842293906810548E-3</v>
      </c>
      <c r="K8" s="5">
        <f t="shared" si="12"/>
        <v>2.5664588848700208E-3</v>
      </c>
      <c r="L8" s="5">
        <f t="shared" si="13"/>
        <v>4.0064102564102569E-3</v>
      </c>
      <c r="M8" s="5">
        <f t="shared" si="14"/>
        <v>-1.4023496098029659E-3</v>
      </c>
      <c r="N8" s="5">
        <f t="shared" si="15"/>
        <v>-1.0050251256280836E-3</v>
      </c>
      <c r="O8" s="5">
        <f t="shared" si="16"/>
        <v>0</v>
      </c>
      <c r="P8" s="5"/>
      <c r="Q8" s="2">
        <f t="shared" si="8"/>
        <v>43101</v>
      </c>
      <c r="R8" s="5">
        <f t="shared" si="17"/>
        <v>2.1897810218978155E-2</v>
      </c>
      <c r="S8" s="5">
        <f t="shared" si="18"/>
        <v>2.3511784273224336E-2</v>
      </c>
      <c r="T8" s="5">
        <f t="shared" si="19"/>
        <v>3.6393713813068579E-2</v>
      </c>
      <c r="U8" s="5">
        <f t="shared" si="24"/>
        <v>1.1086905880335314E-2</v>
      </c>
      <c r="V8" s="5">
        <f t="shared" si="20"/>
        <v>1.5321756894790602E-2</v>
      </c>
      <c r="W8" s="5">
        <f t="shared" si="21"/>
        <v>2.2372266451677968E-2</v>
      </c>
      <c r="X8" s="5"/>
      <c r="Y8" s="13"/>
      <c r="BA8" s="13">
        <f t="shared" ref="BA8:BG8" si="30">Y3</f>
        <v>2024</v>
      </c>
      <c r="BB8" s="4">
        <f t="shared" si="30"/>
        <v>8.7289433384379833E-2</v>
      </c>
      <c r="BC8" s="4">
        <f t="shared" si="30"/>
        <v>0.10579330888346125</v>
      </c>
      <c r="BD8" s="4">
        <f t="shared" si="30"/>
        <v>0.10594130279169658</v>
      </c>
      <c r="BE8" s="4">
        <f t="shared" si="30"/>
        <v>7.1638191049281139E-2</v>
      </c>
      <c r="BF8" s="4">
        <f t="shared" si="30"/>
        <v>7.7047850770478626E-2</v>
      </c>
      <c r="BG8" s="4">
        <f t="shared" si="30"/>
        <v>0.1113443614073389</v>
      </c>
    </row>
    <row r="9" spans="1:60" x14ac:dyDescent="0.25">
      <c r="A9" s="2">
        <v>43132</v>
      </c>
      <c r="B9" s="3">
        <f>'Master Data '!P9</f>
        <v>112.3</v>
      </c>
      <c r="C9" s="3">
        <f>'Master Data '!W9</f>
        <v>8.1173929689821538</v>
      </c>
      <c r="D9" s="3">
        <f>'Master Data '!S9</f>
        <v>126.8</v>
      </c>
      <c r="E9" s="34">
        <f>'Wealth Managers '!B34</f>
        <v>101.68424703998696</v>
      </c>
      <c r="F9" s="19">
        <f>'Master Data '!C9</f>
        <v>99.1</v>
      </c>
      <c r="G9" s="8">
        <f>'Master Data '!F9</f>
        <v>1011.7</v>
      </c>
      <c r="H9" s="8"/>
      <c r="I9" s="2">
        <f t="shared" si="4"/>
        <v>43132</v>
      </c>
      <c r="J9" s="5">
        <f t="shared" si="11"/>
        <v>2.678571428571403E-3</v>
      </c>
      <c r="K9" s="5">
        <f t="shared" si="12"/>
        <v>7.4986194777197483E-4</v>
      </c>
      <c r="L9" s="5">
        <f t="shared" si="13"/>
        <v>1.1971268954509178E-2</v>
      </c>
      <c r="M9" s="5">
        <f t="shared" si="14"/>
        <v>4.414658929409402E-3</v>
      </c>
      <c r="N9" s="5">
        <f t="shared" si="15"/>
        <v>-3.0181086519115831E-3</v>
      </c>
      <c r="O9" s="5">
        <f t="shared" si="16"/>
        <v>-2.7599802858550562E-3</v>
      </c>
      <c r="P9" s="5"/>
      <c r="Q9" s="2">
        <f t="shared" si="8"/>
        <v>43132</v>
      </c>
      <c r="R9" s="5">
        <f t="shared" si="17"/>
        <v>2.4635036496350394E-2</v>
      </c>
      <c r="S9" s="5">
        <f t="shared" si="18"/>
        <v>2.4279276813347028E-2</v>
      </c>
      <c r="T9" s="5">
        <f t="shared" si="19"/>
        <v>4.8800661703887437E-2</v>
      </c>
      <c r="U9" s="5">
        <f t="shared" si="24"/>
        <v>1.5550509717788862E-2</v>
      </c>
      <c r="V9" s="5">
        <f t="shared" si="20"/>
        <v>1.2257405515832365E-2</v>
      </c>
      <c r="W9" s="5">
        <f t="shared" si="21"/>
        <v>1.9550539151466383E-2</v>
      </c>
      <c r="X9" s="5"/>
      <c r="Y9" s="13"/>
      <c r="BA9" s="13">
        <f>Y2</f>
        <v>2025</v>
      </c>
      <c r="BB9" s="4">
        <f>Z2</f>
        <v>3.3802816901408531E-2</v>
      </c>
      <c r="BC9" s="4">
        <f t="shared" ref="BC9:BG9" si="31">AA2</f>
        <v>3.8120728060438494E-2</v>
      </c>
      <c r="BD9" s="4">
        <f t="shared" si="31"/>
        <v>4.9190938511326825E-2</v>
      </c>
      <c r="BE9" s="4">
        <f t="shared" si="31"/>
        <v>4.7916541549850519E-2</v>
      </c>
      <c r="BF9" s="4">
        <f t="shared" si="31"/>
        <v>-3.765060240963855E-3</v>
      </c>
      <c r="BG9" s="4">
        <f t="shared" si="31"/>
        <v>5.9387986399697702E-2</v>
      </c>
    </row>
    <row r="10" spans="1:60" x14ac:dyDescent="0.25">
      <c r="A10" s="2">
        <v>43160</v>
      </c>
      <c r="B10" s="3">
        <f>'Master Data '!P10</f>
        <v>112.1</v>
      </c>
      <c r="C10" s="3">
        <f>'Master Data '!W10</f>
        <v>8.0314428519938943</v>
      </c>
      <c r="D10" s="3">
        <f>'Master Data '!S10</f>
        <v>124.9</v>
      </c>
      <c r="E10" s="34">
        <f>'Wealth Managers '!B35</f>
        <v>100.64839196400659</v>
      </c>
      <c r="F10" s="19">
        <f>'Master Data '!C10</f>
        <v>98.6</v>
      </c>
      <c r="G10" s="8">
        <f>'Master Data '!F10</f>
        <v>1005.5</v>
      </c>
      <c r="H10" s="8"/>
      <c r="I10" s="2">
        <f t="shared" si="4"/>
        <v>43160</v>
      </c>
      <c r="J10" s="5">
        <f t="shared" si="11"/>
        <v>-1.7809439002671669E-3</v>
      </c>
      <c r="K10" s="5">
        <f t="shared" si="12"/>
        <v>-1.0588389316211316E-2</v>
      </c>
      <c r="L10" s="5">
        <f t="shared" si="13"/>
        <v>-1.4984227129337472E-2</v>
      </c>
      <c r="M10" s="5">
        <f t="shared" si="14"/>
        <v>-1.0186976902853188E-2</v>
      </c>
      <c r="N10" s="5">
        <f t="shared" si="15"/>
        <v>-5.0454086781029266E-3</v>
      </c>
      <c r="O10" s="5">
        <f t="shared" si="16"/>
        <v>-6.1282989028368538E-3</v>
      </c>
      <c r="P10" s="5"/>
      <c r="Q10" s="2">
        <f t="shared" si="8"/>
        <v>43160</v>
      </c>
      <c r="R10" s="5">
        <f t="shared" si="17"/>
        <v>2.281021897810219E-2</v>
      </c>
      <c r="S10" s="5">
        <f t="shared" si="18"/>
        <v>1.3433809061919929E-2</v>
      </c>
      <c r="T10" s="5">
        <f t="shared" si="19"/>
        <v>3.3085194375516956E-2</v>
      </c>
      <c r="U10" s="5">
        <f t="shared" si="24"/>
        <v>5.2051201316129633E-3</v>
      </c>
      <c r="V10" s="5">
        <f t="shared" si="20"/>
        <v>7.1501532175688312E-3</v>
      </c>
      <c r="W10" s="5">
        <f t="shared" si="21"/>
        <v>1.3302428700997728E-2</v>
      </c>
      <c r="X10" s="5"/>
      <c r="Y10" s="13">
        <f t="shared" ref="Y10:AE11" si="32">Y2</f>
        <v>2025</v>
      </c>
      <c r="Z10" s="4">
        <f t="shared" si="32"/>
        <v>3.3802816901408531E-2</v>
      </c>
      <c r="AA10" s="4">
        <f t="shared" si="32"/>
        <v>3.8120728060438494E-2</v>
      </c>
      <c r="AB10" s="4">
        <f t="shared" si="32"/>
        <v>4.9190938511326825E-2</v>
      </c>
      <c r="AC10" s="4">
        <f t="shared" si="32"/>
        <v>4.7916541549850519E-2</v>
      </c>
      <c r="AD10" s="4">
        <f t="shared" si="32"/>
        <v>-3.765060240963855E-3</v>
      </c>
      <c r="AE10" s="4">
        <f t="shared" si="32"/>
        <v>5.9387986399697702E-2</v>
      </c>
    </row>
    <row r="11" spans="1:60" x14ac:dyDescent="0.25">
      <c r="A11" s="2">
        <v>43191</v>
      </c>
      <c r="B11" s="3">
        <f>'Master Data '!P11</f>
        <v>110.6</v>
      </c>
      <c r="C11" s="3">
        <f>'Master Data '!W11</f>
        <v>7.9639954906099959</v>
      </c>
      <c r="D11" s="3">
        <f>'Master Data '!S11</f>
        <v>123.6</v>
      </c>
      <c r="E11" s="34">
        <f>'Wealth Managers '!B36</f>
        <v>99.840828273956575</v>
      </c>
      <c r="F11" s="19">
        <f>'Master Data '!C11</f>
        <v>97.2</v>
      </c>
      <c r="G11" s="8">
        <f>'Master Data '!F11</f>
        <v>999</v>
      </c>
      <c r="H11" s="8"/>
      <c r="I11" s="2">
        <f t="shared" si="4"/>
        <v>43191</v>
      </c>
      <c r="J11" s="5">
        <f t="shared" si="11"/>
        <v>-1.3380909901873328E-2</v>
      </c>
      <c r="K11" s="5">
        <f t="shared" si="12"/>
        <v>-8.3979133795559352E-3</v>
      </c>
      <c r="L11" s="5">
        <f t="shared" si="13"/>
        <v>-1.0408326661329154E-2</v>
      </c>
      <c r="M11" s="5">
        <f t="shared" si="14"/>
        <v>-8.0236124422019012E-3</v>
      </c>
      <c r="N11" s="5">
        <f t="shared" si="15"/>
        <v>-1.4198782961460361E-2</v>
      </c>
      <c r="O11" s="5">
        <f t="shared" si="16"/>
        <v>-6.4644455494778713E-3</v>
      </c>
      <c r="P11" s="5"/>
      <c r="Q11" s="2">
        <f t="shared" si="8"/>
        <v>43191</v>
      </c>
      <c r="R11" s="5">
        <f t="shared" si="17"/>
        <v>9.1240875912408769E-3</v>
      </c>
      <c r="S11" s="5">
        <f t="shared" si="18"/>
        <v>4.9230797175044971E-3</v>
      </c>
      <c r="T11" s="5">
        <f t="shared" si="19"/>
        <v>2.2332506203473851E-2</v>
      </c>
      <c r="U11" s="5">
        <f t="shared" si="24"/>
        <v>-2.8602561772401035E-3</v>
      </c>
      <c r="V11" s="5">
        <f t="shared" si="20"/>
        <v>-7.1501532175689761E-3</v>
      </c>
      <c r="W11" s="5">
        <f t="shared" si="21"/>
        <v>6.7519903255064458E-3</v>
      </c>
      <c r="X11" s="5"/>
      <c r="Y11" s="13">
        <f t="shared" si="32"/>
        <v>2024</v>
      </c>
      <c r="Z11" s="4">
        <f t="shared" si="32"/>
        <v>8.7289433384379833E-2</v>
      </c>
      <c r="AA11" s="4">
        <f t="shared" si="32"/>
        <v>0.10579330888346125</v>
      </c>
      <c r="AB11" s="4">
        <f t="shared" si="32"/>
        <v>0.10594130279169658</v>
      </c>
      <c r="AC11" s="4">
        <f t="shared" si="32"/>
        <v>7.1638191049281139E-2</v>
      </c>
      <c r="AD11" s="4">
        <f t="shared" si="32"/>
        <v>7.7047850770478626E-2</v>
      </c>
      <c r="AE11" s="4">
        <f t="shared" si="32"/>
        <v>0.1113443614073389</v>
      </c>
    </row>
    <row r="12" spans="1:60" x14ac:dyDescent="0.25">
      <c r="A12" s="2">
        <v>43221</v>
      </c>
      <c r="B12" s="3">
        <f>'Master Data '!P12</f>
        <v>111.8</v>
      </c>
      <c r="C12" s="3">
        <f>'Master Data '!W12</f>
        <v>8.0299823871475251</v>
      </c>
      <c r="D12" s="3">
        <f>'Master Data '!S12</f>
        <v>124.5</v>
      </c>
      <c r="E12" s="34">
        <f>'Wealth Managers '!B37</f>
        <v>100.4142053289635</v>
      </c>
      <c r="F12" s="19">
        <f>'Master Data '!C12</f>
        <v>97.9</v>
      </c>
      <c r="G12" s="8">
        <f>'Master Data '!F12</f>
        <v>1013.2</v>
      </c>
      <c r="H12" s="8"/>
      <c r="I12" s="2">
        <f t="shared" si="4"/>
        <v>43221</v>
      </c>
      <c r="J12" s="5">
        <f t="shared" si="11"/>
        <v>1.0849909584086825E-2</v>
      </c>
      <c r="K12" s="5">
        <f t="shared" si="12"/>
        <v>8.2856521723714584E-3</v>
      </c>
      <c r="L12" s="5">
        <f t="shared" si="13"/>
        <v>7.2815533980582986E-3</v>
      </c>
      <c r="M12" s="5">
        <f t="shared" si="14"/>
        <v>5.7429116416544647E-3</v>
      </c>
      <c r="N12" s="5">
        <f t="shared" si="15"/>
        <v>7.2016460905350082E-3</v>
      </c>
      <c r="O12" s="5">
        <f t="shared" si="16"/>
        <v>1.421421421421426E-2</v>
      </c>
      <c r="P12" s="5"/>
      <c r="Q12" s="2">
        <f t="shared" si="8"/>
        <v>43221</v>
      </c>
      <c r="R12" s="5">
        <f t="shared" si="17"/>
        <v>2.0072992700729955E-2</v>
      </c>
      <c r="S12" s="5">
        <f t="shared" si="18"/>
        <v>1.3249522816032054E-2</v>
      </c>
      <c r="T12" s="5">
        <f t="shared" si="19"/>
        <v>2.9776674937965212E-2</v>
      </c>
      <c r="U12" s="5">
        <f t="shared" si="24"/>
        <v>2.8662292659159751E-3</v>
      </c>
      <c r="V12" s="5">
        <f t="shared" si="20"/>
        <v>0</v>
      </c>
      <c r="W12" s="5">
        <f t="shared" si="21"/>
        <v>2.1062178776579756E-2</v>
      </c>
      <c r="X12" s="5"/>
      <c r="Y12" s="13" t="s">
        <v>3</v>
      </c>
      <c r="Z12" s="5">
        <f>(1+Z4)^(1/3)-1</f>
        <v>6.8612236101134094E-2</v>
      </c>
      <c r="AA12" s="5">
        <f>(1+AA4)^(1/3)-1</f>
        <v>8.1919765546842216E-2</v>
      </c>
      <c r="AB12" s="5">
        <f>(1+AB4)^(1/3)-1</f>
        <v>7.8549711673914002E-2</v>
      </c>
      <c r="AC12" s="5">
        <f>(1+AC4)^(1/3)-1</f>
        <v>6.0931739063207813E-2</v>
      </c>
      <c r="AD12" s="5">
        <f>(1+AD4)^(1/3)-1</f>
        <v>4.8734307527038334E-2</v>
      </c>
      <c r="AE12" s="5">
        <f>(1+AE4)^(1/2.75)-1</f>
        <v>0.11215699165116133</v>
      </c>
    </row>
    <row r="13" spans="1:60" x14ac:dyDescent="0.25">
      <c r="A13" s="2">
        <v>43252</v>
      </c>
      <c r="B13" s="3">
        <f>'Master Data '!P13</f>
        <v>112.9</v>
      </c>
      <c r="C13" s="3">
        <f>'Master Data '!W13</f>
        <v>8.1697168724495928</v>
      </c>
      <c r="D13" s="3">
        <f>'Master Data '!S13</f>
        <v>124.8</v>
      </c>
      <c r="E13" s="34">
        <f>'Wealth Managers '!B38</f>
        <v>100.57611108358101</v>
      </c>
      <c r="F13" s="19">
        <f>'Master Data '!C13</f>
        <v>99.7</v>
      </c>
      <c r="G13" s="8">
        <f>'Master Data '!F13</f>
        <v>1018.8</v>
      </c>
      <c r="H13" s="8"/>
      <c r="I13" s="2">
        <f t="shared" si="4"/>
        <v>43252</v>
      </c>
      <c r="J13" s="5">
        <f t="shared" si="11"/>
        <v>9.8389982110913109E-3</v>
      </c>
      <c r="K13" s="5">
        <f t="shared" si="12"/>
        <v>1.7401593000467997E-2</v>
      </c>
      <c r="L13" s="5">
        <f t="shared" si="13"/>
        <v>2.4096385542168447E-3</v>
      </c>
      <c r="M13" s="5">
        <f t="shared" si="14"/>
        <v>1.6123789864899421E-3</v>
      </c>
      <c r="N13" s="5">
        <f t="shared" si="15"/>
        <v>1.8386108273748692E-2</v>
      </c>
      <c r="O13" s="5">
        <f t="shared" si="16"/>
        <v>5.5270430319778021E-3</v>
      </c>
      <c r="P13" s="5"/>
      <c r="Q13" s="2">
        <f t="shared" si="8"/>
        <v>43252</v>
      </c>
      <c r="R13" s="5">
        <f t="shared" si="17"/>
        <v>3.0109489051094996E-2</v>
      </c>
      <c r="S13" s="5">
        <f t="shared" si="18"/>
        <v>3.0881678619995055E-2</v>
      </c>
      <c r="T13" s="5">
        <f t="shared" si="19"/>
        <v>3.2258064516128962E-2</v>
      </c>
      <c r="U13" s="5">
        <f t="shared" si="24"/>
        <v>4.4832297002447424E-3</v>
      </c>
      <c r="V13" s="5">
        <f t="shared" si="20"/>
        <v>1.8386108273748692E-2</v>
      </c>
      <c r="W13" s="5">
        <f t="shared" si="21"/>
        <v>2.6705633377002925E-2</v>
      </c>
      <c r="X13" s="5"/>
      <c r="Y13" s="13" t="s">
        <v>4</v>
      </c>
      <c r="Z13" s="5">
        <f t="shared" ref="Z13:AE13" si="33">(1+Z5)^(1/5)-1</f>
        <v>3.7193818322067917E-2</v>
      </c>
      <c r="AA13" s="5">
        <f t="shared" si="33"/>
        <v>4.1928194543443542E-2</v>
      </c>
      <c r="AB13" s="5">
        <f t="shared" si="33"/>
        <v>4.3683154109578792E-2</v>
      </c>
      <c r="AC13" s="5">
        <f t="shared" si="33"/>
        <v>2.4812700625685968E-2</v>
      </c>
      <c r="AD13" s="5">
        <f t="shared" si="33"/>
        <v>3.0765504109754982E-2</v>
      </c>
      <c r="AE13" s="5">
        <f t="shared" si="33"/>
        <v>3.7531259790948512E-2</v>
      </c>
    </row>
    <row r="14" spans="1:60" x14ac:dyDescent="0.25">
      <c r="A14" s="2">
        <v>43282</v>
      </c>
      <c r="B14" s="3">
        <f>'Master Data '!P14</f>
        <v>112.4</v>
      </c>
      <c r="C14" s="3">
        <f>'Master Data '!W14</f>
        <v>8.1654791982846984</v>
      </c>
      <c r="D14" s="3">
        <f>'Master Data '!S14</f>
        <v>124.2</v>
      </c>
      <c r="E14" s="34">
        <f>'Wealth Managers '!B39</f>
        <v>100.06604387774114</v>
      </c>
      <c r="F14" s="19">
        <f>'Master Data '!C14</f>
        <v>99.2</v>
      </c>
      <c r="G14" s="8">
        <f>'Master Data '!F14</f>
        <v>1010.7</v>
      </c>
      <c r="H14" s="8"/>
      <c r="I14" s="2">
        <f t="shared" si="4"/>
        <v>43282</v>
      </c>
      <c r="J14" s="5">
        <f t="shared" si="11"/>
        <v>-4.4286979627989366E-3</v>
      </c>
      <c r="K14" s="5">
        <f t="shared" si="12"/>
        <v>-5.1870514377125342E-4</v>
      </c>
      <c r="L14" s="5">
        <f t="shared" si="13"/>
        <v>-4.807692307692262E-3</v>
      </c>
      <c r="M14" s="5">
        <f t="shared" si="14"/>
        <v>-5.0714548449382474E-3</v>
      </c>
      <c r="N14" s="5">
        <f t="shared" si="15"/>
        <v>-5.0150451354062184E-3</v>
      </c>
      <c r="O14" s="5">
        <f t="shared" si="16"/>
        <v>-7.9505300353355998E-3</v>
      </c>
      <c r="P14" s="5"/>
      <c r="Q14" s="2">
        <f t="shared" si="8"/>
        <v>43282</v>
      </c>
      <c r="R14" s="5">
        <f t="shared" si="17"/>
        <v>2.5547445255474557E-2</v>
      </c>
      <c r="S14" s="5">
        <f t="shared" si="18"/>
        <v>3.0346954990675318E-2</v>
      </c>
      <c r="T14" s="5">
        <f t="shared" si="19"/>
        <v>2.7295285359801465E-2</v>
      </c>
      <c r="U14" s="5">
        <f t="shared" si="24"/>
        <v>-6.1096164167778223E-4</v>
      </c>
      <c r="V14" s="5">
        <f t="shared" si="20"/>
        <v>1.3278855975485159E-2</v>
      </c>
      <c r="W14" s="5">
        <f t="shared" si="21"/>
        <v>1.8542779401390801E-2</v>
      </c>
      <c r="X14" s="5"/>
      <c r="Y14" s="13" t="s">
        <v>5</v>
      </c>
      <c r="Z14" s="5">
        <f t="shared" ref="Z14:AE14" si="34">(1+Z6)^(1/7)-1</f>
        <v>4.3039707597079868E-2</v>
      </c>
      <c r="AA14" s="5">
        <f t="shared" si="34"/>
        <v>5.9116685835708616E-2</v>
      </c>
      <c r="AB14" s="5">
        <f t="shared" si="34"/>
        <v>4.3772175356686649E-2</v>
      </c>
      <c r="AC14" s="5">
        <f t="shared" si="34"/>
        <v>3.4639428320700549E-2</v>
      </c>
      <c r="AD14" s="5">
        <f t="shared" si="34"/>
        <v>4.4414423681657489E-2</v>
      </c>
      <c r="AE14" s="5">
        <f t="shared" si="34"/>
        <v>5.6486811102409051E-2</v>
      </c>
    </row>
    <row r="15" spans="1:60" x14ac:dyDescent="0.25">
      <c r="A15" s="2">
        <v>43313</v>
      </c>
      <c r="B15" s="3">
        <f>'Master Data '!P15</f>
        <v>113.1</v>
      </c>
      <c r="C15" s="3">
        <f>'Master Data '!W15</f>
        <v>8.2501623920585576</v>
      </c>
      <c r="D15" s="3">
        <f>'Master Data '!S15</f>
        <v>125.7</v>
      </c>
      <c r="E15" s="34">
        <f>'Wealth Managers '!B40</f>
        <v>100.58884140412879</v>
      </c>
      <c r="F15" s="19">
        <f>'Master Data '!C15</f>
        <v>100.4</v>
      </c>
      <c r="G15" s="8">
        <f>'Master Data '!F15</f>
        <v>1018.6</v>
      </c>
      <c r="H15" s="8"/>
      <c r="I15" s="2">
        <f t="shared" si="4"/>
        <v>43313</v>
      </c>
      <c r="J15" s="5">
        <f t="shared" si="11"/>
        <v>6.2277580071173361E-3</v>
      </c>
      <c r="K15" s="5">
        <f t="shared" si="12"/>
        <v>1.037087863644897E-2</v>
      </c>
      <c r="L15" s="5">
        <f t="shared" si="13"/>
        <v>1.2077294685990338E-2</v>
      </c>
      <c r="M15" s="5">
        <f t="shared" si="14"/>
        <v>5.2245247851148511E-3</v>
      </c>
      <c r="N15" s="5">
        <f t="shared" si="15"/>
        <v>1.2096774193548416E-2</v>
      </c>
      <c r="O15" s="5">
        <f t="shared" si="16"/>
        <v>7.8163648956168768E-3</v>
      </c>
      <c r="P15" s="5"/>
      <c r="Q15" s="2">
        <f t="shared" si="8"/>
        <v>43313</v>
      </c>
      <c r="R15" s="5">
        <f t="shared" si="17"/>
        <v>3.1934306569343068E-2</v>
      </c>
      <c r="S15" s="5">
        <f t="shared" si="18"/>
        <v>4.1032558214318365E-2</v>
      </c>
      <c r="T15" s="5">
        <f t="shared" si="19"/>
        <v>3.970223325062032E-2</v>
      </c>
      <c r="U15" s="5">
        <f t="shared" si="24"/>
        <v>4.6103711591973682E-3</v>
      </c>
      <c r="V15" s="5">
        <f t="shared" si="20"/>
        <v>2.5536261491317668E-2</v>
      </c>
      <c r="W15" s="5">
        <f t="shared" si="21"/>
        <v>2.6504081426987874E-2</v>
      </c>
      <c r="X15" s="5"/>
      <c r="Y15" s="13"/>
      <c r="Z15" s="5"/>
      <c r="AA15" s="5"/>
      <c r="AB15" s="5"/>
      <c r="AC15" s="5"/>
      <c r="AD15" s="5"/>
      <c r="AE15" s="5"/>
    </row>
    <row r="16" spans="1:60" x14ac:dyDescent="0.25">
      <c r="A16" s="2">
        <v>43344</v>
      </c>
      <c r="B16" s="3">
        <f>'Master Data '!P16</f>
        <v>113.1</v>
      </c>
      <c r="C16" s="3">
        <f>'Master Data '!W16</f>
        <v>8.3132530468974224</v>
      </c>
      <c r="D16" s="3">
        <f>'Master Data '!S16</f>
        <v>125.8</v>
      </c>
      <c r="E16" s="34">
        <f>'Wealth Managers '!B41</f>
        <v>100.45786434775482</v>
      </c>
      <c r="F16" s="19">
        <f>'Master Data '!C16</f>
        <v>101.2</v>
      </c>
      <c r="G16" s="8">
        <f>'Master Data '!F16</f>
        <v>1012</v>
      </c>
      <c r="H16" s="8"/>
      <c r="I16" s="2">
        <f t="shared" si="4"/>
        <v>43344</v>
      </c>
      <c r="J16" s="5">
        <f t="shared" si="11"/>
        <v>0</v>
      </c>
      <c r="K16" s="5">
        <f t="shared" si="12"/>
        <v>7.647201575037431E-3</v>
      </c>
      <c r="L16" s="5">
        <f t="shared" si="13"/>
        <v>7.9554494828953308E-4</v>
      </c>
      <c r="M16" s="5">
        <f t="shared" si="14"/>
        <v>-1.3021032407337044E-3</v>
      </c>
      <c r="N16" s="5">
        <f t="shared" si="15"/>
        <v>7.9681274900398127E-3</v>
      </c>
      <c r="O16" s="5">
        <f t="shared" si="16"/>
        <v>-6.479481641468705E-3</v>
      </c>
      <c r="P16" s="5"/>
      <c r="Q16" s="2">
        <f t="shared" si="8"/>
        <v>43344</v>
      </c>
      <c r="R16" s="5">
        <f t="shared" si="17"/>
        <v>3.1934306569343068E-2</v>
      </c>
      <c r="S16" s="5">
        <f t="shared" si="18"/>
        <v>4.8993544033160141E-2</v>
      </c>
      <c r="T16" s="5">
        <f t="shared" si="19"/>
        <v>4.0529363110008196E-2</v>
      </c>
      <c r="U16" s="5">
        <f t="shared" si="24"/>
        <v>3.3022647392362881E-3</v>
      </c>
      <c r="V16" s="5">
        <f t="shared" si="20"/>
        <v>3.3707865168539297E-2</v>
      </c>
      <c r="W16" s="5">
        <f t="shared" si="21"/>
        <v>1.9852867076489013E-2</v>
      </c>
      <c r="X16" s="5"/>
    </row>
    <row r="17" spans="1:31" x14ac:dyDescent="0.25">
      <c r="A17" s="2">
        <v>43374</v>
      </c>
      <c r="B17" s="3">
        <f>'Master Data '!P17</f>
        <v>113.4</v>
      </c>
      <c r="C17" s="3">
        <f>'Master Data '!W17</f>
        <v>8.3076520774381315</v>
      </c>
      <c r="D17" s="3">
        <f>'Master Data '!S17</f>
        <v>126.1</v>
      </c>
      <c r="E17" s="34">
        <f>'Wealth Managers '!B42</f>
        <v>100.10132993402453</v>
      </c>
      <c r="F17" s="19">
        <f>'Master Data '!C17</f>
        <v>101.1</v>
      </c>
      <c r="G17" s="8">
        <f>'Master Data '!F17</f>
        <v>1016.2</v>
      </c>
      <c r="H17" s="8"/>
      <c r="I17" s="2">
        <f t="shared" si="4"/>
        <v>43374</v>
      </c>
      <c r="J17" s="5">
        <f t="shared" si="11"/>
        <v>2.6525198938993047E-3</v>
      </c>
      <c r="K17" s="5">
        <f t="shared" si="12"/>
        <v>-6.7373980169907423E-4</v>
      </c>
      <c r="L17" s="5">
        <f t="shared" si="13"/>
        <v>2.3847376788553032E-3</v>
      </c>
      <c r="M17" s="5">
        <f t="shared" si="14"/>
        <v>-3.5490941007472812E-3</v>
      </c>
      <c r="N17" s="5">
        <f t="shared" si="15"/>
        <v>-9.8814229249020286E-4</v>
      </c>
      <c r="O17" s="5">
        <f t="shared" si="16"/>
        <v>4.1501976284585426E-3</v>
      </c>
      <c r="P17" s="5"/>
      <c r="Q17" s="2">
        <f t="shared" si="8"/>
        <v>43374</v>
      </c>
      <c r="R17" s="5">
        <f t="shared" si="17"/>
        <v>3.4671532846715432E-2</v>
      </c>
      <c r="S17" s="5">
        <f t="shared" si="18"/>
        <v>4.8286795330819636E-2</v>
      </c>
      <c r="T17" s="5">
        <f t="shared" si="19"/>
        <v>4.3010752688171949E-2</v>
      </c>
      <c r="U17" s="5">
        <f t="shared" si="24"/>
        <v>-2.5854940981612256E-4</v>
      </c>
      <c r="V17" s="5">
        <f t="shared" si="20"/>
        <v>3.2686414708886502E-2</v>
      </c>
      <c r="W17" s="5">
        <f t="shared" si="21"/>
        <v>2.4085458026806502E-2</v>
      </c>
      <c r="X17" s="5"/>
      <c r="Z17" s="1"/>
      <c r="AA17" s="1"/>
      <c r="AB17" s="1"/>
      <c r="AC17" s="1"/>
      <c r="AD17" s="1"/>
      <c r="AE17" s="1"/>
    </row>
    <row r="18" spans="1:31" x14ac:dyDescent="0.25">
      <c r="A18" s="2">
        <v>43405</v>
      </c>
      <c r="B18" s="3">
        <f>'Master Data '!P18</f>
        <v>111.7</v>
      </c>
      <c r="C18" s="3">
        <f>'Master Data '!W18</f>
        <v>8.1194430237171087</v>
      </c>
      <c r="D18" s="3">
        <f>'Master Data '!S18</f>
        <v>122.9</v>
      </c>
      <c r="E18" s="34">
        <f>'Wealth Managers '!B43</f>
        <v>98.234842801900896</v>
      </c>
      <c r="F18" s="19">
        <f>'Master Data '!C18</f>
        <v>99.6</v>
      </c>
      <c r="G18" s="8">
        <f>'Master Data '!F18</f>
        <v>985.2</v>
      </c>
      <c r="H18" s="8"/>
      <c r="I18" s="2">
        <f t="shared" si="4"/>
        <v>43405</v>
      </c>
      <c r="J18" s="5">
        <f t="shared" si="11"/>
        <v>-1.4991181657848348E-2</v>
      </c>
      <c r="K18" s="5">
        <f t="shared" si="12"/>
        <v>-2.2654903210518381E-2</v>
      </c>
      <c r="L18" s="5">
        <f t="shared" si="13"/>
        <v>-2.5376685170499513E-2</v>
      </c>
      <c r="M18" s="5">
        <f t="shared" si="14"/>
        <v>-1.8645977364674521E-2</v>
      </c>
      <c r="N18" s="5">
        <f t="shared" si="15"/>
        <v>-1.483679525222552E-2</v>
      </c>
      <c r="O18" s="5">
        <f t="shared" si="16"/>
        <v>-3.0505805943711866E-2</v>
      </c>
      <c r="P18" s="5"/>
      <c r="Q18" s="2">
        <f t="shared" si="8"/>
        <v>43405</v>
      </c>
      <c r="R18" s="5">
        <f t="shared" si="17"/>
        <v>1.9160583941605917E-2</v>
      </c>
      <c r="S18" s="5">
        <f t="shared" si="18"/>
        <v>2.4537959445735426E-2</v>
      </c>
      <c r="T18" s="5">
        <f t="shared" si="19"/>
        <v>1.6542597187758478E-2</v>
      </c>
      <c r="U18" s="5">
        <f t="shared" si="24"/>
        <v>-1.8899705868047564E-2</v>
      </c>
      <c r="V18" s="5">
        <f t="shared" si="20"/>
        <v>1.73646578140959E-2</v>
      </c>
      <c r="W18" s="5">
        <f t="shared" si="21"/>
        <v>-7.1550942255365407E-3</v>
      </c>
      <c r="X18" s="5"/>
      <c r="Z18" s="4"/>
      <c r="AA18" s="4"/>
      <c r="AB18" s="4"/>
      <c r="AC18" s="4"/>
      <c r="AD18" s="4"/>
      <c r="AE18" s="4"/>
    </row>
    <row r="19" spans="1:31" x14ac:dyDescent="0.25">
      <c r="A19" s="2">
        <v>43435</v>
      </c>
      <c r="B19" s="3">
        <f>'Master Data '!P19</f>
        <v>111.9</v>
      </c>
      <c r="C19" s="3">
        <f>'Master Data '!W19</f>
        <v>8.1722849715067625</v>
      </c>
      <c r="D19" s="3">
        <f>'Master Data '!S19</f>
        <v>123.1</v>
      </c>
      <c r="E19" s="34">
        <f>'Wealth Managers '!B44</f>
        <v>98.13223129198235</v>
      </c>
      <c r="F19" s="19">
        <f>'Master Data '!C19</f>
        <v>100.6</v>
      </c>
      <c r="G19" s="8">
        <f>'Master Data '!F19</f>
        <v>981.1</v>
      </c>
      <c r="H19" s="8"/>
      <c r="I19" s="2">
        <f t="shared" si="4"/>
        <v>43435</v>
      </c>
      <c r="J19" s="5">
        <f t="shared" si="11"/>
        <v>1.7905102954342241E-3</v>
      </c>
      <c r="K19" s="5">
        <f t="shared" si="12"/>
        <v>6.5080754474538529E-3</v>
      </c>
      <c r="L19" s="5">
        <f t="shared" si="13"/>
        <v>1.6273393002440083E-3</v>
      </c>
      <c r="M19" s="5">
        <f t="shared" si="14"/>
        <v>-1.0445531034794966E-3</v>
      </c>
      <c r="N19" s="5">
        <f t="shared" si="15"/>
        <v>1.0040160642570281E-2</v>
      </c>
      <c r="O19" s="5">
        <f t="shared" si="15"/>
        <v>-4.1615915550142334E-3</v>
      </c>
      <c r="P19" s="5"/>
      <c r="Q19" s="2">
        <f t="shared" si="8"/>
        <v>43435</v>
      </c>
      <c r="R19" s="5">
        <f t="shared" si="17"/>
        <v>2.0985401459854121E-2</v>
      </c>
      <c r="S19" s="5">
        <f t="shared" si="18"/>
        <v>3.1205729784588687E-2</v>
      </c>
      <c r="T19" s="5">
        <f t="shared" si="19"/>
        <v>1.819685690653423E-2</v>
      </c>
      <c r="U19" s="5">
        <f t="shared" si="24"/>
        <v>-1.9924517225107741E-2</v>
      </c>
      <c r="V19" s="5">
        <f t="shared" si="20"/>
        <v>2.7579162410622967E-2</v>
      </c>
      <c r="W19" s="5">
        <f t="shared" si="21"/>
        <v>-1.128690920084645E-2</v>
      </c>
      <c r="X19" s="5"/>
      <c r="Z19" s="4"/>
      <c r="AA19" s="4"/>
      <c r="AB19" s="4"/>
      <c r="AC19" s="4"/>
      <c r="AD19" s="4"/>
      <c r="AE19" s="4"/>
    </row>
    <row r="20" spans="1:31" x14ac:dyDescent="0.25">
      <c r="A20" s="2">
        <v>43466</v>
      </c>
      <c r="B20" s="3">
        <f>'Master Data '!P20</f>
        <v>109.3</v>
      </c>
      <c r="C20" s="3">
        <f>'Master Data '!W20</f>
        <v>7.9441270575194389</v>
      </c>
      <c r="D20" s="3">
        <f>'Master Data '!S20</f>
        <v>120.1</v>
      </c>
      <c r="E20" s="34">
        <f>'Wealth Managers '!B45</f>
        <v>96.470967179695791</v>
      </c>
      <c r="F20" s="19">
        <f>'Master Data '!C20</f>
        <v>97.6</v>
      </c>
      <c r="G20" s="8">
        <f>'Master Data '!F20</f>
        <v>954.4</v>
      </c>
      <c r="H20" s="8"/>
      <c r="I20" s="2">
        <f t="shared" si="4"/>
        <v>43466</v>
      </c>
      <c r="J20" s="5">
        <f t="shared" si="11"/>
        <v>-2.3235031277926796E-2</v>
      </c>
      <c r="K20" s="5">
        <f t="shared" si="12"/>
        <v>-2.7918497064506671E-2</v>
      </c>
      <c r="L20" s="5">
        <f t="shared" si="13"/>
        <v>-2.4370430544272952E-2</v>
      </c>
      <c r="M20" s="5">
        <f t="shared" si="14"/>
        <v>-1.6928832560055007E-2</v>
      </c>
      <c r="N20" s="5">
        <f t="shared" si="15"/>
        <v>-2.9821073558648114E-2</v>
      </c>
      <c r="O20" s="5">
        <f t="shared" si="15"/>
        <v>-2.7214351238405918E-2</v>
      </c>
      <c r="P20" s="5"/>
      <c r="Q20" s="2">
        <f t="shared" si="8"/>
        <v>43466</v>
      </c>
      <c r="R20" s="5">
        <f t="shared" si="17"/>
        <v>-2.7372262773722369E-3</v>
      </c>
      <c r="S20" s="5">
        <f t="shared" si="18"/>
        <v>2.4160156446951862E-3</v>
      </c>
      <c r="T20" s="5">
        <f t="shared" si="19"/>
        <v>-6.6170388751034849E-3</v>
      </c>
      <c r="U20" s="5">
        <f t="shared" si="24"/>
        <v>-3.651605096921897E-2</v>
      </c>
      <c r="V20" s="5">
        <f t="shared" si="20"/>
        <v>-3.0643513789582366E-3</v>
      </c>
      <c r="W20" s="5">
        <f t="shared" si="21"/>
        <v>-3.8194094527864535E-2</v>
      </c>
      <c r="X20" s="5"/>
    </row>
    <row r="21" spans="1:31" x14ac:dyDescent="0.25">
      <c r="A21" s="2">
        <v>43497</v>
      </c>
      <c r="B21" s="3">
        <f>'Master Data '!P21</f>
        <v>111.9</v>
      </c>
      <c r="C21" s="3">
        <f>'Master Data '!W21</f>
        <v>8.214153325598998</v>
      </c>
      <c r="D21" s="3">
        <f>'Master Data '!S21</f>
        <v>123.4</v>
      </c>
      <c r="E21" s="34">
        <f>'Wealth Managers '!B46</f>
        <v>98.644092704073927</v>
      </c>
      <c r="F21" s="19">
        <f>'Master Data '!C21</f>
        <v>99.7</v>
      </c>
      <c r="G21" s="8">
        <f>'Master Data '!F21</f>
        <v>986.6</v>
      </c>
      <c r="H21" s="8"/>
      <c r="I21" s="2">
        <f t="shared" si="4"/>
        <v>43497</v>
      </c>
      <c r="J21" s="5">
        <f t="shared" si="11"/>
        <v>2.3787740164684434E-2</v>
      </c>
      <c r="K21" s="5">
        <f t="shared" si="12"/>
        <v>3.3990678412421448E-2</v>
      </c>
      <c r="L21" s="5">
        <f t="shared" si="13"/>
        <v>2.747710241465455E-2</v>
      </c>
      <c r="M21" s="5">
        <f t="shared" si="14"/>
        <v>2.2526212682518986E-2</v>
      </c>
      <c r="N21" s="5">
        <f t="shared" si="15"/>
        <v>2.1516393442623041E-2</v>
      </c>
      <c r="O21" s="5">
        <f t="shared" si="15"/>
        <v>3.3738474434199549E-2</v>
      </c>
      <c r="P21" s="5"/>
      <c r="Q21" s="2">
        <f t="shared" si="8"/>
        <v>43497</v>
      </c>
      <c r="R21" s="5">
        <f t="shared" si="17"/>
        <v>2.0985401459854121E-2</v>
      </c>
      <c r="S21" s="5">
        <f t="shared" si="18"/>
        <v>3.6488816067934846E-2</v>
      </c>
      <c r="T21" s="5">
        <f t="shared" si="19"/>
        <v>2.0678246484698095E-2</v>
      </c>
      <c r="U21" s="5">
        <f t="shared" si="24"/>
        <v>-1.4812406617158311E-2</v>
      </c>
      <c r="V21" s="5">
        <f t="shared" si="20"/>
        <v>1.8386108273748692E-2</v>
      </c>
      <c r="W21" s="5">
        <f t="shared" si="21"/>
        <v>-5.7442305754307485E-3</v>
      </c>
      <c r="X21" s="5"/>
    </row>
    <row r="22" spans="1:31" x14ac:dyDescent="0.25">
      <c r="A22" s="2">
        <v>43525</v>
      </c>
      <c r="B22" s="3">
        <f>'Master Data '!P22</f>
        <v>113.1</v>
      </c>
      <c r="C22" s="3">
        <f>'Master Data '!W22</f>
        <v>8.3323645693987771</v>
      </c>
      <c r="D22" s="3">
        <f>'Master Data '!S22</f>
        <v>124.6</v>
      </c>
      <c r="E22" s="34">
        <f>'Wealth Managers '!B47</f>
        <v>99.478740364685294</v>
      </c>
      <c r="F22" s="19">
        <f>'Master Data '!C22</f>
        <v>101.5</v>
      </c>
      <c r="G22" s="8">
        <f>'Master Data '!F22</f>
        <v>995.91</v>
      </c>
      <c r="H22" s="8"/>
      <c r="I22" s="2">
        <f t="shared" si="4"/>
        <v>43525</v>
      </c>
      <c r="J22" s="5">
        <f t="shared" si="11"/>
        <v>1.072386058981223E-2</v>
      </c>
      <c r="K22" s="5">
        <f t="shared" si="12"/>
        <v>1.4391165968545982E-2</v>
      </c>
      <c r="L22" s="5">
        <f t="shared" si="13"/>
        <v>9.7244732576984485E-3</v>
      </c>
      <c r="M22" s="5">
        <f t="shared" si="14"/>
        <v>8.4612026704453287E-3</v>
      </c>
      <c r="N22" s="5">
        <f t="shared" si="15"/>
        <v>1.8054162487462357E-2</v>
      </c>
      <c r="O22" s="5">
        <f t="shared" si="15"/>
        <v>9.4364484086762058E-3</v>
      </c>
      <c r="P22" s="5"/>
      <c r="Q22" s="2">
        <f t="shared" si="8"/>
        <v>43525</v>
      </c>
      <c r="R22" s="5">
        <f t="shared" si="17"/>
        <v>3.1934306569343068E-2</v>
      </c>
      <c r="S22" s="5">
        <f t="shared" si="18"/>
        <v>5.1405098644510226E-2</v>
      </c>
      <c r="T22" s="5">
        <f t="shared" si="19"/>
        <v>3.0603804797353088E-2</v>
      </c>
      <c r="U22" s="5">
        <f t="shared" si="24"/>
        <v>-6.4765347211378039E-3</v>
      </c>
      <c r="V22" s="5">
        <f t="shared" si="20"/>
        <v>3.6772216547497384E-2</v>
      </c>
      <c r="W22" s="5">
        <f t="shared" si="21"/>
        <v>3.638012697772865E-3</v>
      </c>
      <c r="X22" s="5"/>
    </row>
    <row r="23" spans="1:31" x14ac:dyDescent="0.25">
      <c r="A23" s="2">
        <v>43556</v>
      </c>
      <c r="B23" s="3">
        <f>'Master Data '!P23</f>
        <v>113.9</v>
      </c>
      <c r="C23" s="3">
        <f>'Master Data '!W23</f>
        <v>8.5020996429284033</v>
      </c>
      <c r="D23" s="3">
        <f>'Master Data '!S23</f>
        <v>126</v>
      </c>
      <c r="E23" s="34">
        <f>'Wealth Managers '!B48</f>
        <v>100.66308736759191</v>
      </c>
      <c r="F23" s="19">
        <f>'Master Data '!C23</f>
        <v>102.9</v>
      </c>
      <c r="G23" s="8">
        <f>'Master Data '!F23</f>
        <v>1009.755</v>
      </c>
      <c r="H23" s="8"/>
      <c r="I23" s="2">
        <f t="shared" si="4"/>
        <v>43556</v>
      </c>
      <c r="J23" s="5">
        <f t="shared" si="11"/>
        <v>7.0733863837313124E-3</v>
      </c>
      <c r="K23" s="5">
        <f t="shared" si="12"/>
        <v>2.0370576937186677E-2</v>
      </c>
      <c r="L23" s="5">
        <f t="shared" si="13"/>
        <v>1.1235955056179822E-2</v>
      </c>
      <c r="M23" s="5">
        <f t="shared" si="14"/>
        <v>1.1905528744783542E-2</v>
      </c>
      <c r="N23" s="5">
        <f t="shared" si="15"/>
        <v>1.3793103448275917E-2</v>
      </c>
      <c r="O23" s="5">
        <f t="shared" si="15"/>
        <v>1.3901858601680903E-2</v>
      </c>
      <c r="P23" s="5"/>
      <c r="Q23" s="2">
        <f t="shared" si="8"/>
        <v>43556</v>
      </c>
      <c r="R23" s="5">
        <f t="shared" si="17"/>
        <v>3.9233576642335871E-2</v>
      </c>
      <c r="S23" s="5">
        <f t="shared" si="18"/>
        <v>7.2822827098598567E-2</v>
      </c>
      <c r="T23" s="5">
        <f t="shared" si="19"/>
        <v>4.2183622828784073E-2</v>
      </c>
      <c r="U23" s="5">
        <f t="shared" si="24"/>
        <v>5.3518874533566435E-3</v>
      </c>
      <c r="V23" s="5">
        <f t="shared" si="20"/>
        <v>5.1072522982635336E-2</v>
      </c>
      <c r="W23" s="5">
        <f t="shared" si="21"/>
        <v>1.7590446437569327E-2</v>
      </c>
      <c r="X23" s="5"/>
    </row>
    <row r="24" spans="1:31" x14ac:dyDescent="0.25">
      <c r="A24" s="2">
        <v>43586</v>
      </c>
      <c r="B24" s="3">
        <f>'Master Data '!P24</f>
        <v>114.6</v>
      </c>
      <c r="C24" s="3">
        <f>'Master Data '!W24</f>
        <v>8.6184792513722162</v>
      </c>
      <c r="D24" s="3">
        <f>'Master Data '!S24</f>
        <v>127.3</v>
      </c>
      <c r="E24" s="34">
        <f>'Wealth Managers '!B49</f>
        <v>101.50200694785018</v>
      </c>
      <c r="F24" s="19">
        <f>'Master Data '!C24</f>
        <v>104.4</v>
      </c>
      <c r="G24" s="8">
        <f>'Master Data '!F24</f>
        <v>1022.947</v>
      </c>
      <c r="H24" s="8"/>
      <c r="I24" s="2">
        <f t="shared" si="4"/>
        <v>43586</v>
      </c>
      <c r="J24" s="5">
        <f t="shared" si="11"/>
        <v>6.1457418788409884E-3</v>
      </c>
      <c r="K24" s="5">
        <f t="shared" si="12"/>
        <v>1.3688337390942166E-2</v>
      </c>
      <c r="L24" s="5">
        <f t="shared" si="13"/>
        <v>1.0317460317460295E-2</v>
      </c>
      <c r="M24" s="5">
        <f t="shared" si="14"/>
        <v>8.333934535454654E-3</v>
      </c>
      <c r="N24" s="5">
        <f t="shared" si="15"/>
        <v>1.4577259475218658E-2</v>
      </c>
      <c r="O24" s="5">
        <f t="shared" si="15"/>
        <v>1.3064555263405487E-2</v>
      </c>
      <c r="P24" s="5"/>
      <c r="Q24" s="2">
        <f t="shared" si="8"/>
        <v>43586</v>
      </c>
      <c r="R24" s="5">
        <f t="shared" si="17"/>
        <v>4.5620437956204379E-2</v>
      </c>
      <c r="S24" s="5">
        <f t="shared" si="18"/>
        <v>8.7507987916628602E-2</v>
      </c>
      <c r="T24" s="5">
        <f t="shared" si="19"/>
        <v>5.2936311000827053E-2</v>
      </c>
      <c r="U24" s="5">
        <f t="shared" si="24"/>
        <v>1.3730424268488693E-2</v>
      </c>
      <c r="V24" s="5">
        <f t="shared" si="20"/>
        <v>6.6394279877425938E-2</v>
      </c>
      <c r="W24" s="5">
        <f t="shared" si="21"/>
        <v>3.088481306056641E-2</v>
      </c>
      <c r="X24" s="5"/>
    </row>
    <row r="25" spans="1:31" x14ac:dyDescent="0.25">
      <c r="A25" s="2">
        <v>43617</v>
      </c>
      <c r="B25" s="3">
        <f>'Master Data '!P25</f>
        <v>113.3</v>
      </c>
      <c r="C25" s="3">
        <f>'Master Data '!W25</f>
        <v>8.4962910646457974</v>
      </c>
      <c r="D25" s="3">
        <f>'Master Data '!S25</f>
        <v>124.9</v>
      </c>
      <c r="E25" s="34">
        <f>'Wealth Managers '!B50</f>
        <v>100.20513758144422</v>
      </c>
      <c r="F25" s="19">
        <f>'Master Data '!C25</f>
        <v>103.6</v>
      </c>
      <c r="G25" s="8">
        <f>'Master Data '!F25</f>
        <v>1017.809</v>
      </c>
      <c r="H25" s="8"/>
      <c r="I25" s="2">
        <f t="shared" si="4"/>
        <v>43617</v>
      </c>
      <c r="J25" s="5">
        <f t="shared" si="11"/>
        <v>-1.134380453752179E-2</v>
      </c>
      <c r="K25" s="5">
        <f t="shared" si="12"/>
        <v>-1.417746485924001E-2</v>
      </c>
      <c r="L25" s="5">
        <f t="shared" si="13"/>
        <v>-1.8853102906519963E-2</v>
      </c>
      <c r="M25" s="5">
        <f t="shared" si="14"/>
        <v>-1.2776785458757128E-2</v>
      </c>
      <c r="N25" s="5">
        <f t="shared" si="15"/>
        <v>-7.6628352490422545E-3</v>
      </c>
      <c r="O25" s="5">
        <f t="shared" si="15"/>
        <v>-5.0227431137683902E-3</v>
      </c>
      <c r="P25" s="5"/>
      <c r="Q25" s="2">
        <f t="shared" si="8"/>
        <v>43617</v>
      </c>
      <c r="R25" s="5">
        <f t="shared" si="17"/>
        <v>3.3759124087591269E-2</v>
      </c>
      <c r="S25" s="5">
        <f t="shared" si="18"/>
        <v>7.2089881633797787E-2</v>
      </c>
      <c r="T25" s="5">
        <f t="shared" si="19"/>
        <v>3.3085194375516956E-2</v>
      </c>
      <c r="U25" s="5">
        <f t="shared" si="24"/>
        <v>7.782081245953725E-4</v>
      </c>
      <c r="V25" s="5">
        <f t="shared" si="20"/>
        <v>5.8222676200204174E-2</v>
      </c>
      <c r="W25" s="5">
        <f t="shared" si="21"/>
        <v>2.5706943464678035E-2</v>
      </c>
      <c r="X25" s="5"/>
    </row>
    <row r="26" spans="1:31" x14ac:dyDescent="0.25">
      <c r="A26" s="2">
        <v>43647</v>
      </c>
      <c r="B26" s="3">
        <f>'Master Data '!P26</f>
        <v>114.5</v>
      </c>
      <c r="C26" s="3">
        <f>'Master Data '!W26</f>
        <v>8.6987035842072906</v>
      </c>
      <c r="D26" s="3">
        <f>'Master Data '!S26</f>
        <v>127.6</v>
      </c>
      <c r="E26" s="34">
        <f>'Wealth Managers '!B51</f>
        <v>102.06931787695854</v>
      </c>
      <c r="F26" s="19">
        <f>'Master Data '!C26</f>
        <v>105.5</v>
      </c>
      <c r="G26" s="8">
        <f>'Master Data '!F26</f>
        <v>1034.598</v>
      </c>
      <c r="H26" s="8"/>
      <c r="I26" s="2">
        <f t="shared" si="4"/>
        <v>43647</v>
      </c>
      <c r="J26" s="5">
        <f t="shared" si="11"/>
        <v>1.0591350397175665E-2</v>
      </c>
      <c r="K26" s="5">
        <f t="shared" si="12"/>
        <v>2.3823632926578839E-2</v>
      </c>
      <c r="L26" s="5">
        <f t="shared" si="13"/>
        <v>2.1617293835067962E-2</v>
      </c>
      <c r="M26" s="5">
        <f t="shared" si="14"/>
        <v>1.8603639898195412E-2</v>
      </c>
      <c r="N26" s="5">
        <f t="shared" si="15"/>
        <v>1.8339768339768397E-2</v>
      </c>
      <c r="O26" s="5">
        <f t="shared" si="15"/>
        <v>1.6495236336090551E-2</v>
      </c>
      <c r="P26" s="5"/>
      <c r="Q26" s="2">
        <f t="shared" si="8"/>
        <v>43647</v>
      </c>
      <c r="R26" s="5">
        <f t="shared" si="17"/>
        <v>4.4708029197080348E-2</v>
      </c>
      <c r="S26" s="5">
        <f t="shared" si="18"/>
        <v>9.7630957438140736E-2</v>
      </c>
      <c r="T26" s="5">
        <f t="shared" si="19"/>
        <v>5.5417700578990807E-2</v>
      </c>
      <c r="U26" s="5">
        <f t="shared" si="24"/>
        <v>1.9396325526506608E-2</v>
      </c>
      <c r="V26" s="5">
        <f t="shared" si="20"/>
        <v>7.7630234933605657E-2</v>
      </c>
      <c r="W26" s="5">
        <f t="shared" si="21"/>
        <v>4.2626221908696971E-2</v>
      </c>
      <c r="X26" s="5"/>
    </row>
    <row r="27" spans="1:31" x14ac:dyDescent="0.25">
      <c r="A27" s="2">
        <v>43678</v>
      </c>
      <c r="B27" s="3">
        <f>'Master Data '!P27</f>
        <v>115.5</v>
      </c>
      <c r="C27" s="3">
        <f>'Master Data '!W27</f>
        <v>8.8245301140549977</v>
      </c>
      <c r="D27" s="3">
        <f>'Master Data '!S27</f>
        <v>128.69999999999999</v>
      </c>
      <c r="E27" s="34">
        <f>'Wealth Managers '!B52</f>
        <v>103.13789585743416</v>
      </c>
      <c r="F27" s="19">
        <f>'Master Data '!C27</f>
        <v>106.9</v>
      </c>
      <c r="G27" s="8">
        <f>'Master Data '!F27</f>
        <v>1043.722</v>
      </c>
      <c r="H27" s="8"/>
      <c r="I27" s="2">
        <f t="shared" si="4"/>
        <v>43678</v>
      </c>
      <c r="J27" s="5">
        <f t="shared" si="11"/>
        <v>8.7336244541484712E-3</v>
      </c>
      <c r="K27" s="5">
        <f t="shared" si="12"/>
        <v>1.4464974996521112E-2</v>
      </c>
      <c r="L27" s="5">
        <f t="shared" si="13"/>
        <v>8.6206896551723703E-3</v>
      </c>
      <c r="M27" s="5">
        <f t="shared" si="14"/>
        <v>1.0469140018783725E-2</v>
      </c>
      <c r="N27" s="5">
        <f t="shared" si="15"/>
        <v>1.327014218009484E-2</v>
      </c>
      <c r="O27" s="5">
        <f t="shared" si="15"/>
        <v>8.8188842429620246E-3</v>
      </c>
      <c r="P27" s="5"/>
      <c r="Q27" s="2">
        <f t="shared" si="8"/>
        <v>43678</v>
      </c>
      <c r="R27" s="5">
        <f t="shared" si="17"/>
        <v>5.383211678832122E-2</v>
      </c>
      <c r="S27" s="5">
        <f t="shared" si="18"/>
        <v>0.11350816179289097</v>
      </c>
      <c r="T27" s="5">
        <f t="shared" si="19"/>
        <v>6.4516129032257924E-2</v>
      </c>
      <c r="U27" s="5">
        <f t="shared" si="24"/>
        <v>3.0068528393077238E-2</v>
      </c>
      <c r="V27" s="5">
        <f t="shared" si="20"/>
        <v>9.193054136874361E-2</v>
      </c>
      <c r="W27" s="5">
        <f t="shared" si="21"/>
        <v>5.1821021868386608E-2</v>
      </c>
      <c r="X27" s="5"/>
    </row>
    <row r="28" spans="1:31" x14ac:dyDescent="0.25">
      <c r="A28" s="2">
        <v>43709</v>
      </c>
      <c r="B28" s="3">
        <f>'Master Data '!P28</f>
        <v>115.4</v>
      </c>
      <c r="C28" s="3">
        <f>'Master Data '!W28</f>
        <v>8.9017141331515912</v>
      </c>
      <c r="D28" s="3">
        <f>'Master Data '!S28</f>
        <v>128.1</v>
      </c>
      <c r="E28" s="34">
        <f>'Wealth Managers '!B53</f>
        <v>103.40386557465017</v>
      </c>
      <c r="F28" s="19">
        <f>'Master Data '!C28</f>
        <v>107.9</v>
      </c>
      <c r="G28" s="8">
        <f>'Master Data '!F28</f>
        <v>1052.375</v>
      </c>
      <c r="H28" s="8"/>
      <c r="I28" s="2">
        <f t="shared" si="4"/>
        <v>43709</v>
      </c>
      <c r="J28" s="5">
        <f t="shared" si="11"/>
        <v>-8.6580086580081658E-4</v>
      </c>
      <c r="K28" s="5">
        <f t="shared" si="12"/>
        <v>8.7465301946968374E-3</v>
      </c>
      <c r="L28" s="5">
        <f t="shared" si="13"/>
        <v>-4.6620046620046186E-3</v>
      </c>
      <c r="M28" s="5">
        <f t="shared" si="14"/>
        <v>2.5787778100850051E-3</v>
      </c>
      <c r="N28" s="5">
        <f t="shared" si="15"/>
        <v>9.3545369504209538E-3</v>
      </c>
      <c r="O28" s="5">
        <f t="shared" si="15"/>
        <v>8.2905218056149241E-3</v>
      </c>
      <c r="P28" s="5"/>
      <c r="Q28" s="2">
        <f t="shared" si="8"/>
        <v>43709</v>
      </c>
      <c r="R28" s="5">
        <f t="shared" si="17"/>
        <v>5.2919708029197189E-2</v>
      </c>
      <c r="S28" s="5">
        <f t="shared" si="18"/>
        <v>0.12324749455205387</v>
      </c>
      <c r="T28" s="5">
        <f t="shared" si="19"/>
        <v>5.9553349875930424E-2</v>
      </c>
      <c r="U28" s="5">
        <f t="shared" si="24"/>
        <v>3.2724846256964223E-2</v>
      </c>
      <c r="V28" s="5">
        <f t="shared" si="20"/>
        <v>0.10214504596527067</v>
      </c>
      <c r="W28" s="5">
        <f t="shared" si="21"/>
        <v>6.0541166985790637E-2</v>
      </c>
      <c r="X28" s="5"/>
    </row>
    <row r="29" spans="1:31" x14ac:dyDescent="0.25">
      <c r="A29" s="2">
        <v>43739</v>
      </c>
      <c r="B29" s="3">
        <f>'Master Data '!P29</f>
        <v>116.4</v>
      </c>
      <c r="C29" s="3">
        <f>'Master Data '!W29</f>
        <v>8.9756908629189223</v>
      </c>
      <c r="D29" s="3">
        <f>'Master Data '!S29</f>
        <v>129</v>
      </c>
      <c r="E29" s="34">
        <f>'Wealth Managers '!B54</f>
        <v>103.6923910276018</v>
      </c>
      <c r="F29" s="19">
        <f>'Master Data '!C29</f>
        <v>107.8</v>
      </c>
      <c r="G29" s="8">
        <f>'Master Data '!F29</f>
        <v>1052.96</v>
      </c>
      <c r="H29" s="8"/>
      <c r="I29" s="2">
        <f t="shared" si="4"/>
        <v>43739</v>
      </c>
      <c r="J29" s="5">
        <f t="shared" si="11"/>
        <v>8.6655112651646445E-3</v>
      </c>
      <c r="K29" s="5">
        <f t="shared" si="12"/>
        <v>8.310391533674211E-3</v>
      </c>
      <c r="L29" s="5">
        <f t="shared" si="13"/>
        <v>7.025761124121825E-3</v>
      </c>
      <c r="M29" s="5">
        <f t="shared" si="14"/>
        <v>2.7902772430043925E-3</v>
      </c>
      <c r="N29" s="5">
        <f t="shared" si="15"/>
        <v>-9.2678405931425874E-4</v>
      </c>
      <c r="O29" s="5">
        <f t="shared" si="15"/>
        <v>5.5588549708995025E-4</v>
      </c>
      <c r="P29" s="5"/>
      <c r="Q29" s="2">
        <f t="shared" si="8"/>
        <v>43739</v>
      </c>
      <c r="R29" s="5">
        <f t="shared" si="17"/>
        <v>6.2043795620438061E-2</v>
      </c>
      <c r="S29" s="5">
        <f t="shared" si="18"/>
        <v>0.13258212102100003</v>
      </c>
      <c r="T29" s="5">
        <f t="shared" si="19"/>
        <v>6.6997518610421788E-2</v>
      </c>
      <c r="U29" s="5">
        <f t="shared" si="24"/>
        <v>3.5606434893760239E-2</v>
      </c>
      <c r="V29" s="5">
        <f t="shared" si="20"/>
        <v>0.10112359550561789</v>
      </c>
      <c r="W29" s="5">
        <f t="shared" si="21"/>
        <v>6.1130706439584889E-2</v>
      </c>
      <c r="X29" s="5"/>
    </row>
    <row r="30" spans="1:31" x14ac:dyDescent="0.25">
      <c r="A30" s="2">
        <v>43770</v>
      </c>
      <c r="B30" s="3">
        <f>'Master Data '!P30</f>
        <v>116.4</v>
      </c>
      <c r="C30" s="3">
        <f>'Master Data '!W30</f>
        <v>8.9625277295295653</v>
      </c>
      <c r="D30" s="3">
        <f>'Master Data '!S30</f>
        <v>129.1</v>
      </c>
      <c r="E30" s="34">
        <f>'Wealth Managers '!B55</f>
        <v>103.22974212984251</v>
      </c>
      <c r="F30" s="19">
        <f>'Master Data '!C30</f>
        <v>107.6</v>
      </c>
      <c r="G30" s="8">
        <f>'Master Data '!F30</f>
        <v>1045.933</v>
      </c>
      <c r="H30" s="8"/>
      <c r="I30" s="2">
        <f t="shared" si="4"/>
        <v>43770</v>
      </c>
      <c r="J30" s="5">
        <f t="shared" si="11"/>
        <v>0</v>
      </c>
      <c r="K30" s="5">
        <f t="shared" si="12"/>
        <v>-1.4665315005151858E-3</v>
      </c>
      <c r="L30" s="5">
        <f t="shared" si="13"/>
        <v>7.7519379844956837E-4</v>
      </c>
      <c r="M30" s="5">
        <f t="shared" si="14"/>
        <v>-4.4617439445112424E-3</v>
      </c>
      <c r="N30" s="5">
        <f t="shared" si="15"/>
        <v>-1.8552875695733103E-3</v>
      </c>
      <c r="O30" s="5">
        <f t="shared" si="15"/>
        <v>-6.6735678468318295E-3</v>
      </c>
      <c r="P30" s="5"/>
      <c r="Q30" s="2">
        <f t="shared" si="8"/>
        <v>43770</v>
      </c>
      <c r="R30" s="5">
        <f t="shared" si="17"/>
        <v>6.2043795620438061E-2</v>
      </c>
      <c r="S30" s="5">
        <f t="shared" si="18"/>
        <v>0.13092115366360244</v>
      </c>
      <c r="T30" s="5">
        <f t="shared" si="19"/>
        <v>6.7824648469809665E-2</v>
      </c>
      <c r="U30" s="5">
        <f t="shared" si="24"/>
        <v>3.0985824153976129E-2</v>
      </c>
      <c r="V30" s="5">
        <f t="shared" si="20"/>
        <v>9.908069458631244E-2</v>
      </c>
      <c r="W30" s="5">
        <f t="shared" si="21"/>
        <v>5.4049178675803729E-2</v>
      </c>
      <c r="X30" s="5"/>
    </row>
    <row r="31" spans="1:31" x14ac:dyDescent="0.25">
      <c r="A31" s="2">
        <v>43800</v>
      </c>
      <c r="B31" s="3">
        <f>'Master Data '!P31</f>
        <v>117.7</v>
      </c>
      <c r="C31" s="3">
        <f>'Master Data '!W31</f>
        <v>9.0879429297835834</v>
      </c>
      <c r="D31" s="3">
        <f>'Master Data '!S31</f>
        <v>130</v>
      </c>
      <c r="E31" s="34">
        <f>'Wealth Managers '!B56</f>
        <v>104.03192320113745</v>
      </c>
      <c r="F31" s="19">
        <f>'Master Data '!C31</f>
        <v>108.2</v>
      </c>
      <c r="G31" s="8">
        <f>'Master Data '!F31</f>
        <v>1047.68</v>
      </c>
      <c r="H31" s="8"/>
      <c r="I31" s="2">
        <f t="shared" si="4"/>
        <v>43800</v>
      </c>
      <c r="J31" s="5">
        <f t="shared" si="11"/>
        <v>1.116838487972506E-2</v>
      </c>
      <c r="K31" s="5">
        <f t="shared" si="12"/>
        <v>1.3993284488348358E-2</v>
      </c>
      <c r="L31" s="5">
        <f t="shared" si="13"/>
        <v>6.9713400464756449E-3</v>
      </c>
      <c r="M31" s="5">
        <f t="shared" si="14"/>
        <v>7.7708328505359863E-3</v>
      </c>
      <c r="N31" s="5">
        <f t="shared" si="15"/>
        <v>5.5762081784387412E-3</v>
      </c>
      <c r="O31" s="5">
        <f t="shared" si="15"/>
        <v>1.6702790714128639E-3</v>
      </c>
      <c r="P31" s="5"/>
      <c r="Q31" s="2">
        <f t="shared" si="8"/>
        <v>43800</v>
      </c>
      <c r="R31" s="5">
        <f t="shared" si="17"/>
        <v>7.3905109489051171E-2</v>
      </c>
      <c r="S31" s="5">
        <f t="shared" si="18"/>
        <v>0.14674645510070836</v>
      </c>
      <c r="T31" s="5">
        <f t="shared" si="19"/>
        <v>7.5268817204301022E-2</v>
      </c>
      <c r="U31" s="5">
        <f t="shared" si="24"/>
        <v>3.8997442664748763E-2</v>
      </c>
      <c r="V31" s="5">
        <f t="shared" si="20"/>
        <v>0.10520939734422877</v>
      </c>
      <c r="W31" s="5">
        <f t="shared" si="21"/>
        <v>5.5809734959185842E-2</v>
      </c>
      <c r="X31" s="5"/>
    </row>
    <row r="32" spans="1:31" x14ac:dyDescent="0.25">
      <c r="A32" s="2">
        <v>43831</v>
      </c>
      <c r="B32" s="3">
        <f>'Master Data '!P32</f>
        <v>118.3</v>
      </c>
      <c r="C32" s="3">
        <f>'Master Data '!W32</f>
        <v>9.1063544356790107</v>
      </c>
      <c r="D32" s="3">
        <f>'Master Data '!S32</f>
        <v>131</v>
      </c>
      <c r="E32" s="34">
        <f>'Wealth Managers '!B57</f>
        <v>104.22706449060784</v>
      </c>
      <c r="F32" s="19">
        <f>'Master Data '!C32</f>
        <v>108.3</v>
      </c>
      <c r="G32" s="8">
        <f>'Master Data '!F32</f>
        <v>1044.3510000000001</v>
      </c>
      <c r="H32" s="8"/>
      <c r="I32" s="2">
        <f t="shared" si="4"/>
        <v>43831</v>
      </c>
      <c r="J32" s="5">
        <f t="shared" si="11"/>
        <v>5.0977060322854231E-3</v>
      </c>
      <c r="K32" s="5">
        <f t="shared" si="12"/>
        <v>2.0259266632372797E-3</v>
      </c>
      <c r="L32" s="5">
        <f t="shared" si="13"/>
        <v>7.6923076923076927E-3</v>
      </c>
      <c r="M32" s="5">
        <f t="shared" si="14"/>
        <v>1.8757827738424969E-3</v>
      </c>
      <c r="N32" s="5">
        <f t="shared" si="15"/>
        <v>9.2421441774486422E-4</v>
      </c>
      <c r="O32" s="5">
        <f t="shared" si="15"/>
        <v>-3.1774969456322072E-3</v>
      </c>
      <c r="P32" s="5"/>
      <c r="Q32" s="2">
        <f t="shared" si="8"/>
        <v>43831</v>
      </c>
      <c r="R32" s="5">
        <f t="shared" si="17"/>
        <v>7.9379562043795648E-2</v>
      </c>
      <c r="S32" s="5">
        <f t="shared" si="18"/>
        <v>0.1490696793200697</v>
      </c>
      <c r="T32" s="5">
        <f t="shared" si="19"/>
        <v>8.354011579818027E-2</v>
      </c>
      <c r="U32" s="5">
        <f t="shared" si="24"/>
        <v>4.0946376169765708E-2</v>
      </c>
      <c r="V32" s="5">
        <f t="shared" si="20"/>
        <v>0.10623084780388142</v>
      </c>
      <c r="W32" s="5">
        <f t="shared" si="21"/>
        <v>5.2454902751184279E-2</v>
      </c>
      <c r="X32" s="5"/>
    </row>
    <row r="33" spans="1:24" x14ac:dyDescent="0.25">
      <c r="A33" s="2">
        <v>43862</v>
      </c>
      <c r="B33" s="3">
        <f>'Master Data '!P33</f>
        <v>118.5</v>
      </c>
      <c r="C33" s="3">
        <f>'Master Data '!W33</f>
        <v>9.2215214697288417</v>
      </c>
      <c r="D33" s="3">
        <f>'Master Data '!S33</f>
        <v>130.9</v>
      </c>
      <c r="E33" s="34">
        <f>'Wealth Managers '!B58</f>
        <v>104.83000322957135</v>
      </c>
      <c r="F33" s="19">
        <f>'Master Data '!C33</f>
        <v>109.1</v>
      </c>
      <c r="G33" s="8">
        <f>'Master Data '!F33</f>
        <v>1063.06</v>
      </c>
      <c r="H33" s="8"/>
      <c r="I33" s="2">
        <f t="shared" si="4"/>
        <v>43862</v>
      </c>
      <c r="J33" s="5">
        <f t="shared" si="11"/>
        <v>1.6906170752324838E-3</v>
      </c>
      <c r="K33" s="5">
        <f t="shared" si="12"/>
        <v>1.2646886837459627E-2</v>
      </c>
      <c r="L33" s="5">
        <f t="shared" si="13"/>
        <v>-7.6335877862591082E-4</v>
      </c>
      <c r="M33" s="5">
        <f t="shared" si="14"/>
        <v>5.7848577229941481E-3</v>
      </c>
      <c r="N33" s="5">
        <f t="shared" si="15"/>
        <v>7.3868882733148398E-3</v>
      </c>
      <c r="O33" s="5">
        <f t="shared" si="15"/>
        <v>1.7914475114209523E-2</v>
      </c>
      <c r="P33" s="5"/>
      <c r="Q33" s="2">
        <f t="shared" si="8"/>
        <v>43862</v>
      </c>
      <c r="R33" s="5">
        <f t="shared" si="17"/>
        <v>8.1204379562043849E-2</v>
      </c>
      <c r="S33" s="5">
        <f t="shared" si="18"/>
        <v>0.16360183352278665</v>
      </c>
      <c r="T33" s="5">
        <f t="shared" si="19"/>
        <v>8.271298593879238E-2</v>
      </c>
      <c r="U33" s="5">
        <f t="shared" si="24"/>
        <v>4.6968102853174147E-2</v>
      </c>
      <c r="V33" s="5">
        <f t="shared" si="20"/>
        <v>0.11440245148110305</v>
      </c>
      <c r="W33" s="5">
        <f t="shared" si="21"/>
        <v>7.130907991534817E-2</v>
      </c>
      <c r="X33" s="5"/>
    </row>
    <row r="34" spans="1:24" x14ac:dyDescent="0.25">
      <c r="A34" s="2">
        <v>43891</v>
      </c>
      <c r="B34" s="3">
        <f>'Master Data '!P34</f>
        <v>115.5</v>
      </c>
      <c r="C34" s="3">
        <f>'Master Data '!W34</f>
        <v>8.9955490331110077</v>
      </c>
      <c r="D34" s="3">
        <f>'Master Data '!S34</f>
        <v>126.6</v>
      </c>
      <c r="E34" s="34">
        <f>'Wealth Managers '!B59</f>
        <v>102.65252034715337</v>
      </c>
      <c r="F34" s="19">
        <f>'Master Data '!C34</f>
        <v>108.7</v>
      </c>
      <c r="G34" s="8">
        <f>'Master Data '!F34</f>
        <v>1054.5</v>
      </c>
      <c r="H34" s="8"/>
      <c r="I34" s="2">
        <f t="shared" ref="I34:I65" si="35">A34</f>
        <v>43891</v>
      </c>
      <c r="J34" s="5">
        <f t="shared" si="11"/>
        <v>-2.5316455696202531E-2</v>
      </c>
      <c r="K34" s="5">
        <f t="shared" si="12"/>
        <v>-2.4504897305680583E-2</v>
      </c>
      <c r="L34" s="5">
        <f t="shared" si="13"/>
        <v>-3.284950343773882E-2</v>
      </c>
      <c r="M34" s="5">
        <f t="shared" si="14"/>
        <v>-2.0771561722166706E-2</v>
      </c>
      <c r="N34" s="5">
        <f t="shared" si="15"/>
        <v>-3.6663611365718744E-3</v>
      </c>
      <c r="O34" s="5">
        <f t="shared" si="15"/>
        <v>-8.0522265911613135E-3</v>
      </c>
      <c r="P34" s="5"/>
      <c r="Q34" s="2">
        <f t="shared" si="8"/>
        <v>43891</v>
      </c>
      <c r="R34" s="5">
        <f t="shared" si="17"/>
        <v>5.383211678832122E-2</v>
      </c>
      <c r="S34" s="5">
        <f t="shared" si="18"/>
        <v>0.13508789008760913</v>
      </c>
      <c r="T34" s="5">
        <f t="shared" si="19"/>
        <v>4.7146401985111566E-2</v>
      </c>
      <c r="U34" s="5">
        <f t="shared" si="24"/>
        <v>2.5220940283619663E-2</v>
      </c>
      <c r="V34" s="5">
        <f t="shared" si="20"/>
        <v>0.1103166496424923</v>
      </c>
      <c r="W34" s="5">
        <f t="shared" si="21"/>
        <v>6.2682656454701252E-2</v>
      </c>
      <c r="X34" s="5"/>
    </row>
    <row r="35" spans="1:24" x14ac:dyDescent="0.25">
      <c r="A35" s="2">
        <v>43922</v>
      </c>
      <c r="B35" s="3">
        <f>'Master Data '!P35</f>
        <v>109</v>
      </c>
      <c r="C35" s="3">
        <f>'Master Data '!W35</f>
        <v>8.4667698582400703</v>
      </c>
      <c r="D35" s="3">
        <f>'Master Data '!S35</f>
        <v>117.2</v>
      </c>
      <c r="E35" s="34">
        <f>'Wealth Managers '!B60</f>
        <v>97.347308776060927</v>
      </c>
      <c r="F35" s="19">
        <f>'Master Data '!C35</f>
        <v>106.2</v>
      </c>
      <c r="G35" s="8">
        <f>'Master Data '!F35</f>
        <v>1001.772</v>
      </c>
      <c r="H35" s="8"/>
      <c r="I35" s="2">
        <f t="shared" si="35"/>
        <v>43922</v>
      </c>
      <c r="J35" s="5">
        <f t="shared" si="11"/>
        <v>-5.627705627705628E-2</v>
      </c>
      <c r="K35" s="5">
        <f t="shared" si="12"/>
        <v>-5.878231255530883E-2</v>
      </c>
      <c r="L35" s="5">
        <f t="shared" si="13"/>
        <v>-7.4249605055292198E-2</v>
      </c>
      <c r="M35" s="5">
        <f t="shared" si="14"/>
        <v>-5.1681259779605207E-2</v>
      </c>
      <c r="N35" s="5">
        <f t="shared" si="15"/>
        <v>-2.2999080036798528E-2</v>
      </c>
      <c r="O35" s="5">
        <f t="shared" si="15"/>
        <v>-5.0002844950213322E-2</v>
      </c>
      <c r="P35" s="5"/>
      <c r="Q35" s="2">
        <f t="shared" si="8"/>
        <v>43922</v>
      </c>
      <c r="R35" s="5">
        <f t="shared" si="17"/>
        <v>-5.4744525547444738E-3</v>
      </c>
      <c r="S35" s="5">
        <f t="shared" si="18"/>
        <v>6.8364798954733255E-2</v>
      </c>
      <c r="T35" s="5">
        <f t="shared" si="19"/>
        <v>-3.0603804797353206E-2</v>
      </c>
      <c r="U35" s="5">
        <f t="shared" si="24"/>
        <v>-2.7763769462669202E-2</v>
      </c>
      <c r="V35" s="5">
        <f t="shared" si="20"/>
        <v>8.478038815117464E-2</v>
      </c>
      <c r="W35" s="5">
        <f t="shared" si="21"/>
        <v>9.5455003527160076E-3</v>
      </c>
      <c r="X35" s="5"/>
    </row>
    <row r="36" spans="1:24" x14ac:dyDescent="0.25">
      <c r="A36" s="2">
        <v>43952</v>
      </c>
      <c r="B36" s="3">
        <f>'Master Data '!P36</f>
        <v>113.3</v>
      </c>
      <c r="C36" s="3">
        <f>'Master Data '!W36</f>
        <v>8.9211703940939415</v>
      </c>
      <c r="D36" s="3">
        <f>'Master Data '!S36</f>
        <v>121.8</v>
      </c>
      <c r="E36" s="34">
        <f>'Wealth Managers '!B61</f>
        <v>100.80875982755123</v>
      </c>
      <c r="F36" s="19">
        <f>'Master Data '!C36</f>
        <v>109.7</v>
      </c>
      <c r="G36" s="8">
        <f>'Master Data '!F36</f>
        <v>1053.3430000000001</v>
      </c>
      <c r="H36" s="8"/>
      <c r="I36" s="2">
        <f t="shared" si="35"/>
        <v>43952</v>
      </c>
      <c r="J36" s="5">
        <f t="shared" si="11"/>
        <v>3.9449541284403644E-2</v>
      </c>
      <c r="K36" s="5">
        <f t="shared" si="12"/>
        <v>5.366870051530187E-2</v>
      </c>
      <c r="L36" s="5">
        <f t="shared" si="13"/>
        <v>3.9249146757679133E-2</v>
      </c>
      <c r="M36" s="5">
        <f t="shared" si="14"/>
        <v>3.5557747769412604E-2</v>
      </c>
      <c r="N36" s="5">
        <f t="shared" si="15"/>
        <v>3.2956685499058377E-2</v>
      </c>
      <c r="O36" s="5">
        <f t="shared" si="15"/>
        <v>5.1479777833678748E-2</v>
      </c>
      <c r="P36" s="5"/>
      <c r="Q36" s="2">
        <f t="shared" si="8"/>
        <v>43952</v>
      </c>
      <c r="R36" s="5">
        <f t="shared" si="17"/>
        <v>3.3759124087591269E-2</v>
      </c>
      <c r="S36" s="5">
        <f t="shared" si="18"/>
        <v>0.12570254939092551</v>
      </c>
      <c r="T36" s="5">
        <f t="shared" si="19"/>
        <v>7.444168734491244E-3</v>
      </c>
      <c r="U36" s="5">
        <f t="shared" si="24"/>
        <v>6.8067611950616887E-3</v>
      </c>
      <c r="V36" s="5">
        <f t="shared" si="20"/>
        <v>0.12053115423901938</v>
      </c>
      <c r="W36" s="5">
        <f t="shared" si="21"/>
        <v>6.1516678423863873E-2</v>
      </c>
      <c r="X36" s="5"/>
    </row>
    <row r="37" spans="1:24" x14ac:dyDescent="0.25">
      <c r="A37" s="2">
        <v>43983</v>
      </c>
      <c r="B37" s="3">
        <f>'Master Data '!P37</f>
        <v>115.2</v>
      </c>
      <c r="C37" s="3">
        <f>'Master Data '!W37</f>
        <v>9.0505748641199002</v>
      </c>
      <c r="D37" s="3">
        <f>'Master Data '!S37</f>
        <v>122.9</v>
      </c>
      <c r="E37" s="34">
        <f>'Wealth Managers '!B62</f>
        <v>101.78754205704901</v>
      </c>
      <c r="F37" s="19">
        <f>'Master Data '!C37</f>
        <v>110.5</v>
      </c>
      <c r="G37" s="8">
        <f>'Master Data '!F37</f>
        <v>1077.56</v>
      </c>
      <c r="H37" s="8"/>
      <c r="I37" s="2">
        <f t="shared" si="35"/>
        <v>43983</v>
      </c>
      <c r="J37" s="5">
        <f t="shared" si="11"/>
        <v>1.676963812886148E-2</v>
      </c>
      <c r="K37" s="5">
        <f t="shared" si="12"/>
        <v>1.4505324336325643E-2</v>
      </c>
      <c r="L37" s="5">
        <f t="shared" si="13"/>
        <v>9.0311986863711707E-3</v>
      </c>
      <c r="M37" s="5">
        <f t="shared" si="14"/>
        <v>9.7092973980846299E-3</v>
      </c>
      <c r="N37" s="5">
        <f t="shared" si="15"/>
        <v>7.2926162260710768E-3</v>
      </c>
      <c r="O37" s="5">
        <f t="shared" si="15"/>
        <v>2.2990611795018212E-2</v>
      </c>
      <c r="P37" s="5"/>
      <c r="Q37" s="2">
        <f t="shared" si="8"/>
        <v>43983</v>
      </c>
      <c r="R37" s="5">
        <f t="shared" si="17"/>
        <v>5.1094890510948988E-2</v>
      </c>
      <c r="S37" s="5">
        <f t="shared" si="18"/>
        <v>0.14203122997606954</v>
      </c>
      <c r="T37" s="5">
        <f t="shared" si="19"/>
        <v>1.6542597187758478E-2</v>
      </c>
      <c r="U37" s="5">
        <f t="shared" si="24"/>
        <v>1.6582147461906914E-2</v>
      </c>
      <c r="V37" s="5">
        <f t="shared" si="20"/>
        <v>0.128702757916241</v>
      </c>
      <c r="W37" s="5">
        <f t="shared" si="21"/>
        <v>8.5921596291444108E-2</v>
      </c>
      <c r="X37" s="5"/>
    </row>
    <row r="38" spans="1:24" x14ac:dyDescent="0.25">
      <c r="A38" s="2">
        <v>44013</v>
      </c>
      <c r="B38" s="3">
        <f>'Master Data '!P38</f>
        <v>116.7</v>
      </c>
      <c r="C38" s="3">
        <f>'Master Data '!W38</f>
        <v>9.1412312727405158</v>
      </c>
      <c r="D38" s="3">
        <f>'Master Data '!S38</f>
        <v>123.4</v>
      </c>
      <c r="E38" s="34">
        <f>'Wealth Managers '!B63</f>
        <v>102.98538832603984</v>
      </c>
      <c r="F38" s="19">
        <f>'Master Data '!C38</f>
        <v>111.3</v>
      </c>
      <c r="G38" s="8">
        <f>'Master Data '!F38</f>
        <v>1097.5730000000001</v>
      </c>
      <c r="H38" s="8"/>
      <c r="I38" s="2">
        <f t="shared" si="35"/>
        <v>44013</v>
      </c>
      <c r="J38" s="5">
        <f t="shared" si="11"/>
        <v>1.3020833333333332E-2</v>
      </c>
      <c r="K38" s="5">
        <f t="shared" si="12"/>
        <v>1.0016646454140047E-2</v>
      </c>
      <c r="L38" s="5">
        <f t="shared" si="13"/>
        <v>4.0683482506102524E-3</v>
      </c>
      <c r="M38" s="5">
        <f t="shared" si="14"/>
        <v>1.1768102901231972E-2</v>
      </c>
      <c r="N38" s="5">
        <f t="shared" si="15"/>
        <v>7.2398190045248612E-3</v>
      </c>
      <c r="O38" s="5">
        <f t="shared" si="15"/>
        <v>1.8572515683581561E-2</v>
      </c>
      <c r="P38" s="5"/>
      <c r="Q38" s="2">
        <f t="shared" si="8"/>
        <v>44013</v>
      </c>
      <c r="R38" s="5">
        <f t="shared" si="17"/>
        <v>6.4781021897810306E-2</v>
      </c>
      <c r="S38" s="5">
        <f t="shared" si="18"/>
        <v>0.15347055304632654</v>
      </c>
      <c r="T38" s="5">
        <f t="shared" si="19"/>
        <v>2.0678246484698095E-2</v>
      </c>
      <c r="U38" s="5">
        <f t="shared" si="24"/>
        <v>2.854539078079401E-2</v>
      </c>
      <c r="V38" s="5">
        <f t="shared" si="20"/>
        <v>0.13687436159346261</v>
      </c>
      <c r="W38" s="5">
        <f t="shared" si="21"/>
        <v>0.10608989216970689</v>
      </c>
      <c r="X38" s="5"/>
    </row>
    <row r="39" spans="1:24" x14ac:dyDescent="0.25">
      <c r="A39" s="2">
        <v>44044</v>
      </c>
      <c r="B39" s="3">
        <f>'Master Data '!P39</f>
        <v>117.1</v>
      </c>
      <c r="C39" s="3">
        <f>'Master Data '!W39</f>
        <v>9.1777817374109034</v>
      </c>
      <c r="D39" s="3">
        <f>'Master Data '!S39</f>
        <v>124.5</v>
      </c>
      <c r="E39" s="34">
        <f>'Wealth Managers '!B64</f>
        <v>103.76826032053079</v>
      </c>
      <c r="F39" s="19">
        <f>'Master Data '!C39</f>
        <v>111.5</v>
      </c>
      <c r="G39" s="8">
        <f>'Master Data '!F39</f>
        <v>1101.3040000000001</v>
      </c>
      <c r="H39" s="8"/>
      <c r="I39" s="2">
        <f t="shared" si="35"/>
        <v>44044</v>
      </c>
      <c r="J39" s="5">
        <f t="shared" si="11"/>
        <v>3.4275921165380589E-3</v>
      </c>
      <c r="K39" s="5">
        <f t="shared" si="12"/>
        <v>3.9984181101929235E-3</v>
      </c>
      <c r="L39" s="5">
        <f t="shared" si="13"/>
        <v>8.9141004862236164E-3</v>
      </c>
      <c r="M39" s="5">
        <f t="shared" si="14"/>
        <v>7.6017773707126712E-3</v>
      </c>
      <c r="N39" s="5">
        <f t="shared" si="15"/>
        <v>1.7969451931716339E-3</v>
      </c>
      <c r="O39" s="5">
        <f t="shared" si="15"/>
        <v>3.3993183141349088E-3</v>
      </c>
      <c r="P39" s="5"/>
      <c r="Q39" s="2">
        <f t="shared" si="8"/>
        <v>44044</v>
      </c>
      <c r="R39" s="5">
        <f t="shared" si="17"/>
        <v>6.8430656934306569E-2</v>
      </c>
      <c r="S39" s="5">
        <f t="shared" si="18"/>
        <v>0.15808261059520121</v>
      </c>
      <c r="T39" s="5">
        <f t="shared" si="19"/>
        <v>2.9776674937965212E-2</v>
      </c>
      <c r="U39" s="5">
        <f t="shared" si="24"/>
        <v>3.6364163857182268E-2</v>
      </c>
      <c r="V39" s="5">
        <f t="shared" si="20"/>
        <v>0.13891726251276806</v>
      </c>
      <c r="W39" s="5">
        <f t="shared" si="21"/>
        <v>0.10984984379723887</v>
      </c>
      <c r="X39" s="5"/>
    </row>
    <row r="40" spans="1:24" x14ac:dyDescent="0.25">
      <c r="A40" s="2">
        <v>44075</v>
      </c>
      <c r="B40" s="3">
        <f>'Master Data '!P40</f>
        <v>119.3</v>
      </c>
      <c r="C40" s="3">
        <f>'Master Data '!W40</f>
        <v>9.332633277814379</v>
      </c>
      <c r="D40" s="3">
        <f>'Master Data '!S40</f>
        <v>126.3</v>
      </c>
      <c r="E40" s="34">
        <f>'Wealth Managers '!B65</f>
        <v>104.69723196694572</v>
      </c>
      <c r="F40" s="19">
        <f>'Master Data '!C40</f>
        <v>112.4</v>
      </c>
      <c r="G40" s="8">
        <f>'Master Data '!F40</f>
        <v>1107.981</v>
      </c>
      <c r="H40" s="8"/>
      <c r="I40" s="2">
        <f t="shared" si="35"/>
        <v>44075</v>
      </c>
      <c r="J40" s="5">
        <f t="shared" si="11"/>
        <v>1.8787361229718216E-2</v>
      </c>
      <c r="K40" s="5">
        <f t="shared" si="12"/>
        <v>1.6872436590234272E-2</v>
      </c>
      <c r="L40" s="5">
        <f t="shared" si="13"/>
        <v>1.4457831325301183E-2</v>
      </c>
      <c r="M40" s="5">
        <f t="shared" si="14"/>
        <v>8.9523679354884325E-3</v>
      </c>
      <c r="N40" s="5">
        <f t="shared" si="15"/>
        <v>8.0717488789238175E-3</v>
      </c>
      <c r="O40" s="5">
        <f t="shared" si="15"/>
        <v>6.0628128109948814E-3</v>
      </c>
      <c r="P40" s="5"/>
      <c r="Q40" s="2">
        <f t="shared" si="8"/>
        <v>44075</v>
      </c>
      <c r="R40" s="5">
        <f t="shared" si="17"/>
        <v>8.8503649635036527E-2</v>
      </c>
      <c r="S40" s="5">
        <f t="shared" si="18"/>
        <v>0.17762228600872171</v>
      </c>
      <c r="T40" s="5">
        <f t="shared" si="19"/>
        <v>4.466501240694782E-2</v>
      </c>
      <c r="U40" s="5">
        <f t="shared" si="24"/>
        <v>4.5642077167186587E-2</v>
      </c>
      <c r="V40" s="5">
        <f t="shared" si="20"/>
        <v>0.14811031664964247</v>
      </c>
      <c r="W40" s="5">
        <f t="shared" si="21"/>
        <v>0.11657865564849344</v>
      </c>
      <c r="X40" s="5"/>
    </row>
    <row r="41" spans="1:24" x14ac:dyDescent="0.25">
      <c r="A41" s="2">
        <v>44105</v>
      </c>
      <c r="B41" s="3">
        <f>'Master Data '!P41</f>
        <v>118.8</v>
      </c>
      <c r="C41" s="3">
        <f>'Master Data '!W41</f>
        <v>9.2959150169797233</v>
      </c>
      <c r="D41" s="3">
        <f>'Master Data '!S41</f>
        <v>125.2</v>
      </c>
      <c r="E41" s="34">
        <f>'Wealth Managers '!B66</f>
        <v>104.59820886953057</v>
      </c>
      <c r="F41" s="19">
        <f>'Master Data '!C41</f>
        <v>112.5</v>
      </c>
      <c r="G41" s="8">
        <f>'Master Data '!F41</f>
        <v>1108.6189999999999</v>
      </c>
      <c r="H41" s="8"/>
      <c r="I41" s="2">
        <f t="shared" si="35"/>
        <v>44105</v>
      </c>
      <c r="J41" s="5">
        <f t="shared" si="11"/>
        <v>-4.1911148365465214E-3</v>
      </c>
      <c r="K41" s="5">
        <f t="shared" si="12"/>
        <v>-3.9343944781311257E-3</v>
      </c>
      <c r="L41" s="5">
        <f t="shared" si="13"/>
        <v>-8.7094220110846745E-3</v>
      </c>
      <c r="M41" s="5">
        <f t="shared" si="14"/>
        <v>-9.4580434988404162E-4</v>
      </c>
      <c r="N41" s="5">
        <f t="shared" si="15"/>
        <v>8.8967971530244053E-4</v>
      </c>
      <c r="O41" s="5">
        <f t="shared" si="15"/>
        <v>5.7582214857467766E-4</v>
      </c>
      <c r="P41" s="5"/>
      <c r="Q41" s="2">
        <f t="shared" si="8"/>
        <v>44105</v>
      </c>
      <c r="R41" s="5">
        <f t="shared" si="17"/>
        <v>8.3941605839416095E-2</v>
      </c>
      <c r="S41" s="5">
        <f t="shared" si="18"/>
        <v>0.17298905538932483</v>
      </c>
      <c r="T41" s="5">
        <f t="shared" si="19"/>
        <v>3.5566583953680703E-2</v>
      </c>
      <c r="U41" s="5">
        <f t="shared" si="24"/>
        <v>4.4653104342180082E-2</v>
      </c>
      <c r="V41" s="5">
        <f t="shared" si="20"/>
        <v>0.14913176710929513</v>
      </c>
      <c r="W41" s="5">
        <f t="shared" si="21"/>
        <v>0.11722160636904158</v>
      </c>
      <c r="X41" s="5"/>
    </row>
    <row r="42" spans="1:24" x14ac:dyDescent="0.25">
      <c r="A42" s="2">
        <v>44136</v>
      </c>
      <c r="B42" s="3">
        <f>'Master Data '!P42</f>
        <v>117.9</v>
      </c>
      <c r="C42" s="3">
        <f>'Master Data '!W42</f>
        <v>9.2045220969499493</v>
      </c>
      <c r="D42" s="3">
        <f>'Master Data '!S42</f>
        <v>124.2</v>
      </c>
      <c r="E42" s="34">
        <f>'Wealth Managers '!B67</f>
        <v>104.06105769312933</v>
      </c>
      <c r="F42" s="19">
        <f>'Master Data '!C42</f>
        <v>112.2</v>
      </c>
      <c r="G42" s="8">
        <f>'Master Data '!F42</f>
        <v>1103.1590000000001</v>
      </c>
      <c r="H42" s="8"/>
      <c r="I42" s="2">
        <f t="shared" si="35"/>
        <v>44136</v>
      </c>
      <c r="J42" s="5">
        <f t="shared" si="11"/>
        <v>-7.575757575757504E-3</v>
      </c>
      <c r="K42" s="5">
        <f t="shared" si="12"/>
        <v>-9.8315141503378285E-3</v>
      </c>
      <c r="L42" s="5">
        <f t="shared" si="13"/>
        <v>-7.9872204472843447E-3</v>
      </c>
      <c r="M42" s="5">
        <f t="shared" si="14"/>
        <v>-5.1353764295452506E-3</v>
      </c>
      <c r="N42" s="5">
        <f t="shared" si="15"/>
        <v>-2.6666666666666414E-3</v>
      </c>
      <c r="O42" s="5">
        <f t="shared" si="15"/>
        <v>-4.9250463865401998E-3</v>
      </c>
      <c r="P42" s="5"/>
      <c r="Q42" s="2">
        <f t="shared" si="8"/>
        <v>44136</v>
      </c>
      <c r="R42" s="5">
        <f t="shared" si="17"/>
        <v>7.5729927007299372E-2</v>
      </c>
      <c r="S42" s="5">
        <f t="shared" si="18"/>
        <v>0.1614567968930733</v>
      </c>
      <c r="T42" s="5">
        <f t="shared" si="19"/>
        <v>2.7295285359801465E-2</v>
      </c>
      <c r="U42" s="5">
        <f t="shared" si="24"/>
        <v>3.9288417413089971E-2</v>
      </c>
      <c r="V42" s="5">
        <f t="shared" si="20"/>
        <v>0.14606741573033705</v>
      </c>
      <c r="W42" s="5">
        <f t="shared" si="21"/>
        <v>0.11171923813362911</v>
      </c>
      <c r="X42" s="5"/>
    </row>
    <row r="43" spans="1:24" x14ac:dyDescent="0.25">
      <c r="A43" s="2">
        <v>44166</v>
      </c>
      <c r="B43" s="3">
        <f>'Master Data '!P43</f>
        <v>121.4</v>
      </c>
      <c r="C43" s="3">
        <f>'Master Data '!W43</f>
        <v>9.5867441885121387</v>
      </c>
      <c r="D43" s="3">
        <f>'Master Data '!S43</f>
        <v>129.4</v>
      </c>
      <c r="E43" s="34">
        <f>'Wealth Managers '!B68</f>
        <v>107.74806610197595</v>
      </c>
      <c r="F43" s="19">
        <f>'Master Data '!C43</f>
        <v>113.6</v>
      </c>
      <c r="G43" s="8">
        <f>'Master Data '!F43</f>
        <v>1150</v>
      </c>
      <c r="H43" s="8"/>
      <c r="I43" s="2">
        <f t="shared" si="35"/>
        <v>44166</v>
      </c>
      <c r="J43" s="5">
        <f t="shared" si="11"/>
        <v>2.9686174724342661E-2</v>
      </c>
      <c r="K43" s="5">
        <f t="shared" si="12"/>
        <v>4.1525468409581441E-2</v>
      </c>
      <c r="L43" s="5">
        <f t="shared" si="13"/>
        <v>4.1867954911433192E-2</v>
      </c>
      <c r="M43" s="5">
        <f t="shared" si="14"/>
        <v>3.5431202513042104E-2</v>
      </c>
      <c r="N43" s="5">
        <f t="shared" si="15"/>
        <v>1.2477718360071225E-2</v>
      </c>
      <c r="O43" s="5">
        <f t="shared" si="15"/>
        <v>4.2460787610852008E-2</v>
      </c>
      <c r="P43" s="5"/>
      <c r="Q43" s="2">
        <f t="shared" si="8"/>
        <v>44166</v>
      </c>
      <c r="R43" s="5">
        <f t="shared" si="17"/>
        <v>0.10766423357664244</v>
      </c>
      <c r="S43" s="5">
        <f t="shared" si="18"/>
        <v>0.20968683442155026</v>
      </c>
      <c r="T43" s="5">
        <f t="shared" si="19"/>
        <v>7.0306038047973529E-2</v>
      </c>
      <c r="U43" s="5">
        <f t="shared" si="24"/>
        <v>7.6111655799912192E-2</v>
      </c>
      <c r="V43" s="5">
        <f t="shared" si="20"/>
        <v>0.16036772216547485</v>
      </c>
      <c r="W43" s="5">
        <f t="shared" si="21"/>
        <v>0.15892371258691934</v>
      </c>
      <c r="X43" s="5"/>
    </row>
    <row r="44" spans="1:24" x14ac:dyDescent="0.25">
      <c r="A44" s="2">
        <v>44197</v>
      </c>
      <c r="B44" s="3">
        <f>'Master Data '!P44</f>
        <v>122.3</v>
      </c>
      <c r="C44" s="3">
        <f>'Master Data '!W44</f>
        <v>9.6708334039593513</v>
      </c>
      <c r="D44" s="3">
        <f>'Master Data '!S44</f>
        <v>130.9</v>
      </c>
      <c r="E44" s="34">
        <f>'Wealth Managers '!B69</f>
        <v>108.317171237336</v>
      </c>
      <c r="F44" s="19">
        <f>'Master Data '!C44</f>
        <v>113.7</v>
      </c>
      <c r="G44" s="8">
        <f>'Master Data '!F44</f>
        <v>1166.2</v>
      </c>
      <c r="H44" s="8"/>
      <c r="I44" s="2">
        <f t="shared" si="35"/>
        <v>44197</v>
      </c>
      <c r="J44" s="5">
        <f t="shared" si="11"/>
        <v>7.4135090609554486E-3</v>
      </c>
      <c r="K44" s="5">
        <f t="shared" si="12"/>
        <v>8.7714049518477066E-3</v>
      </c>
      <c r="L44" s="5">
        <f t="shared" si="13"/>
        <v>1.15919629057187E-2</v>
      </c>
      <c r="M44" s="5">
        <f t="shared" si="14"/>
        <v>5.2818129916264974E-3</v>
      </c>
      <c r="N44" s="5">
        <f t="shared" si="15"/>
        <v>8.8028169014092023E-4</v>
      </c>
      <c r="O44" s="5">
        <f t="shared" si="15"/>
        <v>1.408695652173917E-2</v>
      </c>
      <c r="P44" s="5"/>
      <c r="Q44" s="2">
        <f t="shared" si="8"/>
        <v>44197</v>
      </c>
      <c r="R44" s="5">
        <f t="shared" si="17"/>
        <v>0.11587591240875915</v>
      </c>
      <c r="S44" s="5">
        <f t="shared" si="18"/>
        <v>0.22029748751118042</v>
      </c>
      <c r="T44" s="5">
        <f t="shared" si="19"/>
        <v>8.271298593879238E-2</v>
      </c>
      <c r="U44" s="5">
        <f t="shared" si="24"/>
        <v>8.1795476323956867E-2</v>
      </c>
      <c r="V44" s="5">
        <f t="shared" si="20"/>
        <v>0.16138917262512764</v>
      </c>
      <c r="W44" s="5">
        <f t="shared" si="21"/>
        <v>0.1752494205381438</v>
      </c>
      <c r="X44" s="5"/>
    </row>
    <row r="45" spans="1:24" x14ac:dyDescent="0.25">
      <c r="A45" s="2">
        <v>44228</v>
      </c>
      <c r="B45" s="3">
        <f>'Master Data '!P45</f>
        <v>121.6</v>
      </c>
      <c r="C45" s="3">
        <f>'Master Data '!W45</f>
        <v>9.6257537644918241</v>
      </c>
      <c r="D45" s="3">
        <f>'Master Data '!S45</f>
        <v>130.9</v>
      </c>
      <c r="E45" s="34">
        <f>'Wealth Managers '!B70</f>
        <v>108.86167011552992</v>
      </c>
      <c r="F45" s="19">
        <f>'Master Data '!C45</f>
        <v>112.6</v>
      </c>
      <c r="G45" s="8">
        <f>'Master Data '!F45</f>
        <v>1162.5</v>
      </c>
      <c r="H45" s="8"/>
      <c r="I45" s="2">
        <f t="shared" si="35"/>
        <v>44228</v>
      </c>
      <c r="J45" s="5">
        <f t="shared" si="11"/>
        <v>-5.7236304170073821E-3</v>
      </c>
      <c r="K45" s="5">
        <f t="shared" si="12"/>
        <v>-4.6614017204630077E-3</v>
      </c>
      <c r="L45" s="5">
        <f t="shared" si="13"/>
        <v>0</v>
      </c>
      <c r="M45" s="5">
        <f t="shared" si="14"/>
        <v>5.0268934461079806E-3</v>
      </c>
      <c r="N45" s="5">
        <f t="shared" si="15"/>
        <v>-9.6745822339490625E-3</v>
      </c>
      <c r="O45" s="5">
        <f t="shared" si="15"/>
        <v>-3.172697650488806E-3</v>
      </c>
      <c r="P45" s="5"/>
      <c r="Q45" s="2">
        <f t="shared" si="8"/>
        <v>44228</v>
      </c>
      <c r="R45" s="5">
        <f t="shared" si="17"/>
        <v>0.10948905109489052</v>
      </c>
      <c r="S45" s="5">
        <f t="shared" si="18"/>
        <v>0.21460919070341911</v>
      </c>
      <c r="T45" s="5">
        <f t="shared" si="19"/>
        <v>8.271298593879238E-2</v>
      </c>
      <c r="U45" s="5">
        <f t="shared" si="24"/>
        <v>8.7233546913919033E-2</v>
      </c>
      <c r="V45" s="5">
        <f t="shared" si="20"/>
        <v>0.15015321756894778</v>
      </c>
      <c r="W45" s="5">
        <f t="shared" si="21"/>
        <v>0.1715207094628641</v>
      </c>
      <c r="X45" s="5"/>
    </row>
    <row r="46" spans="1:24" x14ac:dyDescent="0.25">
      <c r="A46" s="2">
        <v>44256</v>
      </c>
      <c r="B46" s="3">
        <f>'Master Data '!P46</f>
        <v>122.6</v>
      </c>
      <c r="C46" s="3">
        <f>'Master Data '!W46</f>
        <v>9.6340423877879235</v>
      </c>
      <c r="D46" s="3">
        <f>'Master Data '!S46</f>
        <v>131.30000000000001</v>
      </c>
      <c r="E46" s="34">
        <f>'Wealth Managers '!B71</f>
        <v>108.85099031641266</v>
      </c>
      <c r="F46" s="19">
        <f>'Master Data '!C46</f>
        <v>111.8</v>
      </c>
      <c r="G46" s="8">
        <f>'Master Data '!F46</f>
        <v>1181.5</v>
      </c>
      <c r="H46" s="8"/>
      <c r="I46" s="2">
        <f t="shared" si="35"/>
        <v>44256</v>
      </c>
      <c r="J46" s="5">
        <f t="shared" si="11"/>
        <v>8.2236842105263153E-3</v>
      </c>
      <c r="K46" s="5">
        <f t="shared" si="12"/>
        <v>8.6108823255744875E-4</v>
      </c>
      <c r="L46" s="5">
        <f t="shared" si="13"/>
        <v>3.0557677616501579E-3</v>
      </c>
      <c r="M46" s="5">
        <f t="shared" si="14"/>
        <v>-9.8104310781945569E-5</v>
      </c>
      <c r="N46" s="5">
        <f t="shared" si="15"/>
        <v>-7.1047957371225328E-3</v>
      </c>
      <c r="O46" s="5">
        <f t="shared" si="15"/>
        <v>1.6344086021505378E-2</v>
      </c>
      <c r="P46" s="5"/>
      <c r="Q46" s="2">
        <f t="shared" si="8"/>
        <v>44256</v>
      </c>
      <c r="R46" s="5">
        <f t="shared" si="17"/>
        <v>0.11861313868613139</v>
      </c>
      <c r="S46" s="5">
        <f t="shared" si="18"/>
        <v>0.21565507638468995</v>
      </c>
      <c r="T46" s="5">
        <f t="shared" si="19"/>
        <v>8.6021505376344135E-2</v>
      </c>
      <c r="U46" s="5">
        <f t="shared" si="24"/>
        <v>8.712688461614003E-2</v>
      </c>
      <c r="V46" s="5">
        <f t="shared" si="20"/>
        <v>0.14198161389172614</v>
      </c>
      <c r="W46" s="5">
        <f t="shared" si="21"/>
        <v>0.19066814471430016</v>
      </c>
      <c r="X46" s="5"/>
    </row>
    <row r="47" spans="1:24" x14ac:dyDescent="0.25">
      <c r="A47" s="2">
        <v>44287</v>
      </c>
      <c r="B47" s="3">
        <f>'Master Data '!P47</f>
        <v>124.5</v>
      </c>
      <c r="C47" s="3">
        <f>'Master Data '!W47</f>
        <v>9.8607100880789655</v>
      </c>
      <c r="D47" s="3">
        <f>'Master Data '!S47</f>
        <v>134.6</v>
      </c>
      <c r="E47" s="34">
        <f>'Wealth Managers '!B72</f>
        <v>110.70654133424023</v>
      </c>
      <c r="F47" s="19">
        <f>'Master Data '!C47</f>
        <v>115.6</v>
      </c>
      <c r="G47" s="8">
        <f>'Master Data '!F47</f>
        <v>1197.2</v>
      </c>
      <c r="H47" s="8"/>
      <c r="I47" s="2">
        <f t="shared" si="35"/>
        <v>44287</v>
      </c>
      <c r="J47" s="5">
        <f t="shared" si="11"/>
        <v>1.5497553017944582E-2</v>
      </c>
      <c r="K47" s="5">
        <f t="shared" si="12"/>
        <v>2.3527787315775685E-2</v>
      </c>
      <c r="L47" s="5">
        <f t="shared" si="13"/>
        <v>2.5133282559025E-2</v>
      </c>
      <c r="M47" s="5">
        <f t="shared" si="14"/>
        <v>1.7046707728002944E-2</v>
      </c>
      <c r="N47" s="5">
        <f t="shared" si="15"/>
        <v>3.3989266547406055E-2</v>
      </c>
      <c r="O47" s="5">
        <f t="shared" si="15"/>
        <v>1.3288192975031778E-2</v>
      </c>
      <c r="P47" s="5"/>
      <c r="Q47" s="2">
        <f t="shared" si="8"/>
        <v>44287</v>
      </c>
      <c r="R47" s="5">
        <f t="shared" si="17"/>
        <v>0.13594890510948912</v>
      </c>
      <c r="S47" s="5">
        <f t="shared" si="18"/>
        <v>0.24425675047121198</v>
      </c>
      <c r="T47" s="5">
        <f t="shared" si="19"/>
        <v>0.11331679073614548</v>
      </c>
      <c r="U47" s="5">
        <f t="shared" si="24"/>
        <v>0.10565881888144575</v>
      </c>
      <c r="V47" s="5">
        <f t="shared" si="20"/>
        <v>0.18079673135852897</v>
      </c>
      <c r="W47" s="5">
        <f t="shared" si="21"/>
        <v>0.20648997279048684</v>
      </c>
      <c r="X47" s="5"/>
    </row>
    <row r="48" spans="1:24" x14ac:dyDescent="0.25">
      <c r="A48" s="2">
        <v>44317</v>
      </c>
      <c r="B48" s="3">
        <f>'Master Data '!P48</f>
        <v>126</v>
      </c>
      <c r="C48" s="3">
        <f>'Master Data '!W48</f>
        <v>9.9583627951420439</v>
      </c>
      <c r="D48" s="3">
        <f>'Master Data '!S48</f>
        <v>136</v>
      </c>
      <c r="E48" s="34">
        <f>'Wealth Managers '!B73</f>
        <v>111.46335461888506</v>
      </c>
      <c r="F48" s="19">
        <f>'Master Data '!C48</f>
        <v>116.4</v>
      </c>
      <c r="G48" s="8">
        <f>'Master Data '!F48</f>
        <v>1201.9000000000001</v>
      </c>
      <c r="H48" s="8"/>
      <c r="I48" s="2">
        <f t="shared" si="35"/>
        <v>44317</v>
      </c>
      <c r="J48" s="5">
        <f t="shared" si="11"/>
        <v>1.2048192771084338E-2</v>
      </c>
      <c r="K48" s="5">
        <f t="shared" si="12"/>
        <v>9.9032124655135043E-3</v>
      </c>
      <c r="L48" s="5">
        <f t="shared" si="13"/>
        <v>1.0401188707280875E-2</v>
      </c>
      <c r="M48" s="5">
        <f t="shared" si="14"/>
        <v>6.8362110813298578E-3</v>
      </c>
      <c r="N48" s="5">
        <f t="shared" si="15"/>
        <v>6.9204152249135939E-3</v>
      </c>
      <c r="O48" s="5">
        <f t="shared" si="15"/>
        <v>3.9258269295022099E-3</v>
      </c>
      <c r="P48" s="5"/>
      <c r="Q48" s="2">
        <f t="shared" si="8"/>
        <v>44317</v>
      </c>
      <c r="R48" s="5">
        <f t="shared" si="17"/>
        <v>0.14963503649635043</v>
      </c>
      <c r="S48" s="5">
        <f t="shared" si="18"/>
        <v>0.25657888943277779</v>
      </c>
      <c r="T48" s="5">
        <f t="shared" si="19"/>
        <v>0.12489660876757645</v>
      </c>
      <c r="U48" s="5">
        <f t="shared" si="24"/>
        <v>0.11321733595125318</v>
      </c>
      <c r="V48" s="5">
        <f t="shared" si="20"/>
        <v>0.18896833503575075</v>
      </c>
      <c r="W48" s="5">
        <f t="shared" si="21"/>
        <v>0.21122644361584214</v>
      </c>
      <c r="X48" s="5"/>
    </row>
    <row r="49" spans="1:24" x14ac:dyDescent="0.25">
      <c r="A49" s="2">
        <v>44348</v>
      </c>
      <c r="B49" s="3">
        <f>'Master Data '!P49</f>
        <v>126</v>
      </c>
      <c r="C49" s="3">
        <f>'Master Data '!W49</f>
        <v>9.9638435372728047</v>
      </c>
      <c r="D49" s="3">
        <f>'Master Data '!S49</f>
        <v>136.19999999999999</v>
      </c>
      <c r="E49" s="34">
        <f>'Wealth Managers '!B74</f>
        <v>111.62739633332603</v>
      </c>
      <c r="F49" s="19">
        <f>'Master Data '!C49</f>
        <v>116.5</v>
      </c>
      <c r="G49" s="8">
        <f>'Master Data '!F49</f>
        <v>1196.0999999999999</v>
      </c>
      <c r="H49" s="8"/>
      <c r="I49" s="2">
        <f t="shared" si="35"/>
        <v>44348</v>
      </c>
      <c r="J49" s="5">
        <f t="shared" si="11"/>
        <v>0</v>
      </c>
      <c r="K49" s="5">
        <f t="shared" si="12"/>
        <v>5.5036578235876548E-4</v>
      </c>
      <c r="L49" s="5">
        <f t="shared" si="13"/>
        <v>1.4705882352940341E-3</v>
      </c>
      <c r="M49" s="5">
        <f t="shared" si="14"/>
        <v>1.4717098278789491E-3</v>
      </c>
      <c r="N49" s="5">
        <f t="shared" si="15"/>
        <v>8.5910652920957308E-4</v>
      </c>
      <c r="O49" s="5">
        <f t="shared" si="15"/>
        <v>-4.825692653299094E-3</v>
      </c>
      <c r="P49" s="5"/>
      <c r="Q49" s="2">
        <f t="shared" si="8"/>
        <v>44348</v>
      </c>
      <c r="R49" s="5">
        <f t="shared" si="17"/>
        <v>0.14963503649635043</v>
      </c>
      <c r="S49" s="5">
        <f t="shared" si="18"/>
        <v>0.25727046745635601</v>
      </c>
      <c r="T49" s="5">
        <f t="shared" si="19"/>
        <v>0.12655086848635222</v>
      </c>
      <c r="U49" s="5">
        <f t="shared" si="24"/>
        <v>0.11485566884513786</v>
      </c>
      <c r="V49" s="5">
        <f t="shared" si="20"/>
        <v>0.18998978549540341</v>
      </c>
      <c r="W49" s="5">
        <f t="shared" si="21"/>
        <v>0.20538143706540357</v>
      </c>
      <c r="X49" s="5"/>
    </row>
    <row r="50" spans="1:24" x14ac:dyDescent="0.25">
      <c r="A50" s="2">
        <v>44378</v>
      </c>
      <c r="B50" s="3">
        <f>'Master Data '!P50</f>
        <v>127.6</v>
      </c>
      <c r="C50" s="3">
        <f>'Master Data '!W50</f>
        <v>10.173749968348032</v>
      </c>
      <c r="D50" s="3">
        <f>'Master Data '!S50</f>
        <v>138.5</v>
      </c>
      <c r="E50" s="34">
        <f>'Wealth Managers '!B75</f>
        <v>112.90179540238931</v>
      </c>
      <c r="F50" s="19">
        <f>'Master Data '!C50</f>
        <v>118.9</v>
      </c>
      <c r="G50" s="8">
        <f>'Master Data '!F50</f>
        <v>1227.5999999999999</v>
      </c>
      <c r="H50" s="8"/>
      <c r="I50" s="2">
        <f t="shared" si="35"/>
        <v>44378</v>
      </c>
      <c r="J50" s="5">
        <f t="shared" si="11"/>
        <v>1.2698412698412653E-2</v>
      </c>
      <c r="K50" s="5">
        <f t="shared" si="12"/>
        <v>2.106681325233661E-2</v>
      </c>
      <c r="L50" s="5">
        <f t="shared" si="13"/>
        <v>1.688693098384737E-2</v>
      </c>
      <c r="M50" s="5">
        <f t="shared" si="14"/>
        <v>1.141654388549785E-2</v>
      </c>
      <c r="N50" s="5">
        <f t="shared" si="15"/>
        <v>2.0600858369098762E-2</v>
      </c>
      <c r="O50" s="5">
        <f t="shared" si="15"/>
        <v>2.6335590669676452E-2</v>
      </c>
      <c r="P50" s="5"/>
      <c r="Q50" s="2">
        <f t="shared" si="8"/>
        <v>44378</v>
      </c>
      <c r="R50" s="5">
        <f t="shared" si="17"/>
        <v>0.16423357664233579</v>
      </c>
      <c r="S50" s="5">
        <f t="shared" si="18"/>
        <v>0.28375714960193699</v>
      </c>
      <c r="T50" s="5">
        <f t="shared" si="19"/>
        <v>0.14557485525227457</v>
      </c>
      <c r="U50" s="5">
        <f t="shared" si="24"/>
        <v>0.12758346751450442</v>
      </c>
      <c r="V50" s="5">
        <f t="shared" si="20"/>
        <v>0.21450459652706844</v>
      </c>
      <c r="W50" s="5">
        <f t="shared" si="21"/>
        <v>0.23712586919278442</v>
      </c>
      <c r="X50" s="5"/>
    </row>
    <row r="51" spans="1:24" x14ac:dyDescent="0.25">
      <c r="A51" s="2">
        <v>44409</v>
      </c>
      <c r="B51" s="3">
        <f>'Master Data '!P51</f>
        <v>128.69999999999999</v>
      </c>
      <c r="C51" s="3">
        <f>'Master Data '!W51</f>
        <v>10.320626112680248</v>
      </c>
      <c r="D51" s="3">
        <f>'Master Data '!S51</f>
        <v>139.4</v>
      </c>
      <c r="E51" s="34">
        <f>'Wealth Managers '!B76</f>
        <v>113.70995716118988</v>
      </c>
      <c r="F51" s="19">
        <f>'Master Data '!C51</f>
        <v>121.6</v>
      </c>
      <c r="G51" s="8">
        <f>'Master Data '!F51</f>
        <v>1242.0999999999999</v>
      </c>
      <c r="H51" s="8"/>
      <c r="I51" s="2">
        <f t="shared" si="35"/>
        <v>44409</v>
      </c>
      <c r="J51" s="5">
        <f t="shared" si="11"/>
        <v>8.6206896551723703E-3</v>
      </c>
      <c r="K51" s="5">
        <f t="shared" si="12"/>
        <v>1.443677550452572E-2</v>
      </c>
      <c r="L51" s="5">
        <f t="shared" si="13"/>
        <v>6.4981949458484166E-3</v>
      </c>
      <c r="M51" s="5">
        <f t="shared" si="14"/>
        <v>7.1580948373781367E-3</v>
      </c>
      <c r="N51" s="5">
        <f t="shared" si="15"/>
        <v>2.2708158116063821E-2</v>
      </c>
      <c r="O51" s="5">
        <f t="shared" si="15"/>
        <v>1.181166503747149E-2</v>
      </c>
      <c r="P51" s="5"/>
      <c r="Q51" s="2">
        <f t="shared" si="8"/>
        <v>44409</v>
      </c>
      <c r="R51" s="5">
        <f t="shared" si="17"/>
        <v>0.1742700729927007</v>
      </c>
      <c r="S51" s="5">
        <f t="shared" si="18"/>
        <v>0.30229046337307003</v>
      </c>
      <c r="T51" s="5">
        <f t="shared" si="19"/>
        <v>0.15301902398676592</v>
      </c>
      <c r="U51" s="5">
        <f t="shared" si="24"/>
        <v>0.13565481691203293</v>
      </c>
      <c r="V51" s="5">
        <f t="shared" si="20"/>
        <v>0.24208375893769138</v>
      </c>
      <c r="W51" s="5">
        <f t="shared" si="21"/>
        <v>0.25173838556888034</v>
      </c>
      <c r="X51" s="5"/>
    </row>
    <row r="52" spans="1:24" x14ac:dyDescent="0.25">
      <c r="A52" s="2">
        <v>44440</v>
      </c>
      <c r="B52" s="3">
        <f>'Master Data '!P52</f>
        <v>130</v>
      </c>
      <c r="C52" s="3">
        <f>'Master Data '!W52</f>
        <v>10.425723521195021</v>
      </c>
      <c r="D52" s="3">
        <f>'Master Data '!S52</f>
        <v>141.1</v>
      </c>
      <c r="E52" s="34">
        <f>'Wealth Managers '!B77</f>
        <v>114.60295924417788</v>
      </c>
      <c r="F52" s="19">
        <f>'Master Data '!C52</f>
        <v>122.8</v>
      </c>
      <c r="G52" s="8">
        <f>'Master Data '!F52</f>
        <v>1249.0999999999999</v>
      </c>
      <c r="H52" s="8"/>
      <c r="I52" s="2">
        <f t="shared" si="35"/>
        <v>44440</v>
      </c>
      <c r="J52" s="5">
        <f t="shared" si="11"/>
        <v>1.010101010101019E-2</v>
      </c>
      <c r="K52" s="5">
        <f t="shared" si="12"/>
        <v>1.0183239598772684E-2</v>
      </c>
      <c r="L52" s="5">
        <f t="shared" si="13"/>
        <v>1.2195121951219429E-2</v>
      </c>
      <c r="M52" s="5">
        <f t="shared" si="14"/>
        <v>7.8533323315048593E-3</v>
      </c>
      <c r="N52" s="5">
        <f t="shared" si="15"/>
        <v>9.8684210526316027E-3</v>
      </c>
      <c r="O52" s="5">
        <f t="shared" si="15"/>
        <v>5.635617100072458E-3</v>
      </c>
      <c r="P52" s="5"/>
      <c r="Q52" s="2">
        <f t="shared" si="8"/>
        <v>44440</v>
      </c>
      <c r="R52" s="5">
        <f t="shared" si="17"/>
        <v>0.18613138686131392</v>
      </c>
      <c r="S52" s="5">
        <f t="shared" si="18"/>
        <v>0.31555199918879467</v>
      </c>
      <c r="T52" s="5">
        <f t="shared" si="19"/>
        <v>0.16708023159636054</v>
      </c>
      <c r="U52" s="5">
        <f t="shared" si="24"/>
        <v>0.14457349160311744</v>
      </c>
      <c r="V52" s="5">
        <f t="shared" si="20"/>
        <v>0.25434116445352389</v>
      </c>
      <c r="W52" s="5">
        <f t="shared" si="21"/>
        <v>0.25879270381940944</v>
      </c>
      <c r="X52" s="5"/>
    </row>
    <row r="53" spans="1:24" x14ac:dyDescent="0.25">
      <c r="A53" s="2">
        <v>44470</v>
      </c>
      <c r="B53" s="3">
        <f>'Master Data '!P53</f>
        <v>128.5</v>
      </c>
      <c r="C53" s="3">
        <f>'Master Data '!W53</f>
        <v>10.263690296691326</v>
      </c>
      <c r="D53" s="3">
        <f>'Master Data '!S53</f>
        <v>138.69999999999999</v>
      </c>
      <c r="E53" s="34">
        <f>'Wealth Managers '!B78</f>
        <v>113.16426214549483</v>
      </c>
      <c r="F53" s="19">
        <f>'Master Data '!C53</f>
        <v>120.3</v>
      </c>
      <c r="G53" s="8">
        <f>'Master Data '!F53</f>
        <v>1231.2</v>
      </c>
      <c r="H53" s="8"/>
      <c r="I53" s="2">
        <f t="shared" si="35"/>
        <v>44470</v>
      </c>
      <c r="J53" s="5">
        <f t="shared" si="11"/>
        <v>-1.1538461538461539E-2</v>
      </c>
      <c r="K53" s="5">
        <f t="shared" si="12"/>
        <v>-1.5541676716660352E-2</v>
      </c>
      <c r="L53" s="5">
        <f t="shared" si="13"/>
        <v>-1.7009213323883811E-2</v>
      </c>
      <c r="M53" s="5">
        <f t="shared" si="14"/>
        <v>-1.2553751737053333E-2</v>
      </c>
      <c r="N53" s="5">
        <f t="shared" si="15"/>
        <v>-2.0358306188925084E-2</v>
      </c>
      <c r="O53" s="5">
        <f t="shared" si="15"/>
        <v>-1.4330317828836654E-2</v>
      </c>
      <c r="P53" s="5"/>
      <c r="Q53" s="2">
        <f t="shared" si="8"/>
        <v>44470</v>
      </c>
      <c r="R53" s="5">
        <f t="shared" si="17"/>
        <v>0.17244525547445261</v>
      </c>
      <c r="S53" s="5">
        <f t="shared" si="18"/>
        <v>0.29510611531344622</v>
      </c>
      <c r="T53" s="5">
        <f t="shared" si="19"/>
        <v>0.14722911497105032</v>
      </c>
      <c r="U53" s="5">
        <f t="shared" si="24"/>
        <v>0.13020480014471961</v>
      </c>
      <c r="V53" s="5">
        <f t="shared" si="20"/>
        <v>0.22880490296220624</v>
      </c>
      <c r="W53" s="5">
        <f t="shared" si="21"/>
        <v>0.24075380429305665</v>
      </c>
      <c r="X53" s="5"/>
    </row>
    <row r="54" spans="1:24" x14ac:dyDescent="0.25">
      <c r="A54" s="2">
        <v>44501</v>
      </c>
      <c r="B54" s="3">
        <f>'Master Data '!P54</f>
        <v>130.69999999999999</v>
      </c>
      <c r="C54" s="3">
        <f>'Master Data '!W54</f>
        <v>10.479315782063765</v>
      </c>
      <c r="D54" s="3">
        <f>'Master Data '!S54</f>
        <v>141.19999999999999</v>
      </c>
      <c r="E54" s="34">
        <f>'Wealth Managers '!B79</f>
        <v>114.31409203765449</v>
      </c>
      <c r="F54" s="19">
        <f>'Master Data '!C54</f>
        <v>123.1</v>
      </c>
      <c r="G54" s="8">
        <f>'Master Data '!F54</f>
        <v>1263</v>
      </c>
      <c r="H54" s="8"/>
      <c r="I54" s="2">
        <f t="shared" si="35"/>
        <v>44501</v>
      </c>
      <c r="J54" s="5">
        <f t="shared" si="11"/>
        <v>1.7120622568093297E-2</v>
      </c>
      <c r="K54" s="5">
        <f t="shared" si="12"/>
        <v>2.1008572856290191E-2</v>
      </c>
      <c r="L54" s="5">
        <f t="shared" si="13"/>
        <v>1.8024513338139873E-2</v>
      </c>
      <c r="M54" s="5">
        <f t="shared" si="14"/>
        <v>1.0160715674364818E-2</v>
      </c>
      <c r="N54" s="5">
        <f t="shared" si="15"/>
        <v>2.3275145469659163E-2</v>
      </c>
      <c r="O54" s="5">
        <f t="shared" si="15"/>
        <v>2.5828460038986315E-2</v>
      </c>
      <c r="P54" s="5"/>
      <c r="Q54" s="2">
        <f t="shared" si="8"/>
        <v>44501</v>
      </c>
      <c r="R54" s="5">
        <f t="shared" si="17"/>
        <v>0.19251824817518243</v>
      </c>
      <c r="S54" s="5">
        <f t="shared" si="18"/>
        <v>0.32231444649363572</v>
      </c>
      <c r="T54" s="5">
        <f t="shared" si="19"/>
        <v>0.16790736145574842</v>
      </c>
      <c r="U54" s="5">
        <f t="shared" si="24"/>
        <v>0.14168848977279241</v>
      </c>
      <c r="V54" s="5">
        <f t="shared" si="20"/>
        <v>0.257405515832482</v>
      </c>
      <c r="W54" s="5">
        <f t="shared" si="21"/>
        <v>0.27280056434546013</v>
      </c>
      <c r="X54" s="5"/>
    </row>
    <row r="55" spans="1:24" x14ac:dyDescent="0.25">
      <c r="A55" s="2">
        <v>44531</v>
      </c>
      <c r="B55" s="3">
        <f>'Master Data '!P55</f>
        <v>130.4</v>
      </c>
      <c r="C55" s="3">
        <f>'Master Data '!W55</f>
        <v>10.547991698582104</v>
      </c>
      <c r="D55" s="3">
        <f>'Master Data '!S55</f>
        <v>140.69999999999999</v>
      </c>
      <c r="E55" s="34">
        <f>'Wealth Managers '!B80</f>
        <v>114.56041092449476</v>
      </c>
      <c r="F55" s="19">
        <f>'Master Data '!C55</f>
        <v>125.4</v>
      </c>
      <c r="G55" s="8">
        <f>'Master Data '!F55</f>
        <v>1277.0999999999999</v>
      </c>
      <c r="H55" s="8"/>
      <c r="I55" s="2">
        <f t="shared" si="35"/>
        <v>44531</v>
      </c>
      <c r="J55" s="5">
        <f t="shared" si="11"/>
        <v>-2.2953328232592422E-3</v>
      </c>
      <c r="K55" s="5">
        <f t="shared" si="12"/>
        <v>6.5534733322841461E-3</v>
      </c>
      <c r="L55" s="5">
        <f t="shared" si="13"/>
        <v>-3.5410764872521251E-3</v>
      </c>
      <c r="M55" s="5">
        <f t="shared" si="14"/>
        <v>2.1547552226468705E-3</v>
      </c>
      <c r="N55" s="5">
        <f t="shared" si="15"/>
        <v>1.8683996750609354E-2</v>
      </c>
      <c r="O55" s="5">
        <f t="shared" si="15"/>
        <v>1.1163895486935796E-2</v>
      </c>
      <c r="P55" s="5"/>
      <c r="Q55" s="2">
        <f t="shared" si="8"/>
        <v>44531</v>
      </c>
      <c r="R55" s="5">
        <f t="shared" si="17"/>
        <v>0.18978102189781032</v>
      </c>
      <c r="S55" s="5">
        <f t="shared" si="18"/>
        <v>0.3309801989556258</v>
      </c>
      <c r="T55" s="5">
        <f t="shared" si="19"/>
        <v>0.16377171215880879</v>
      </c>
      <c r="U55" s="5">
        <f t="shared" si="24"/>
        <v>0.14414854900876617</v>
      </c>
      <c r="V55" s="5">
        <f t="shared" si="20"/>
        <v>0.28089887640449435</v>
      </c>
      <c r="W55" s="5">
        <f t="shared" si="21"/>
        <v>0.28700997682152574</v>
      </c>
      <c r="X55" s="5"/>
    </row>
    <row r="56" spans="1:24" x14ac:dyDescent="0.25">
      <c r="A56" s="2">
        <v>44562</v>
      </c>
      <c r="B56" s="3">
        <f>'Master Data '!P56</f>
        <v>131.6</v>
      </c>
      <c r="C56" s="3">
        <f>'Master Data '!W56</f>
        <v>10.650468223220784</v>
      </c>
      <c r="D56" s="3">
        <f>'Master Data '!S56</f>
        <v>143.4</v>
      </c>
      <c r="E56" s="34">
        <f>'Wealth Managers '!B81</f>
        <v>114.98008431060626</v>
      </c>
      <c r="F56" s="19">
        <f>'Master Data '!C56</f>
        <v>128</v>
      </c>
      <c r="G56" s="8">
        <f>'Master Data '!F56</f>
        <v>1278.0999999999999</v>
      </c>
      <c r="H56" s="8"/>
      <c r="I56" s="2">
        <f t="shared" si="35"/>
        <v>44562</v>
      </c>
      <c r="J56" s="5">
        <f t="shared" si="11"/>
        <v>9.2024539877299735E-3</v>
      </c>
      <c r="K56" s="5">
        <f t="shared" si="12"/>
        <v>9.715264058508458E-3</v>
      </c>
      <c r="L56" s="5">
        <f t="shared" si="13"/>
        <v>1.9189765458422298E-2</v>
      </c>
      <c r="M56" s="5">
        <f t="shared" si="14"/>
        <v>3.6633369479452983E-3</v>
      </c>
      <c r="N56" s="5">
        <f t="shared" si="15"/>
        <v>2.0733652312599635E-2</v>
      </c>
      <c r="O56" s="5">
        <f t="shared" si="15"/>
        <v>7.830240388379924E-4</v>
      </c>
      <c r="P56" s="5"/>
      <c r="Q56" s="2">
        <f t="shared" si="8"/>
        <v>44562</v>
      </c>
      <c r="R56" s="5">
        <f t="shared" si="17"/>
        <v>0.20072992700729927</v>
      </c>
      <c r="S56" s="5">
        <f t="shared" si="18"/>
        <v>0.34391102304512583</v>
      </c>
      <c r="T56" s="5">
        <f t="shared" si="19"/>
        <v>0.18610421836228286</v>
      </c>
      <c r="U56" s="5">
        <f t="shared" si="24"/>
        <v>0.14833995066228797</v>
      </c>
      <c r="V56" s="5">
        <f t="shared" si="20"/>
        <v>0.30745658835546469</v>
      </c>
      <c r="W56" s="5">
        <f t="shared" si="21"/>
        <v>0.28801773657160129</v>
      </c>
      <c r="X56" s="5"/>
    </row>
    <row r="57" spans="1:24" x14ac:dyDescent="0.25">
      <c r="A57" s="2">
        <v>44593</v>
      </c>
      <c r="B57" s="3">
        <f>'Master Data '!P57</f>
        <v>129.19999999999999</v>
      </c>
      <c r="C57" s="3">
        <f>'Master Data '!W57</f>
        <v>10.378896428347266</v>
      </c>
      <c r="D57" s="3">
        <f>'Master Data '!S57</f>
        <v>140.6</v>
      </c>
      <c r="E57" s="34">
        <f>'Wealth Managers '!B82</f>
        <v>112.2136745856666</v>
      </c>
      <c r="F57" s="19">
        <f>'Master Data '!C57</f>
        <v>123.4</v>
      </c>
      <c r="G57" s="8">
        <f>'Master Data '!F57</f>
        <v>1226.9000000000001</v>
      </c>
      <c r="H57" s="8"/>
      <c r="I57" s="2">
        <f t="shared" si="35"/>
        <v>44593</v>
      </c>
      <c r="J57" s="5">
        <f t="shared" si="11"/>
        <v>-1.8237082066869345E-2</v>
      </c>
      <c r="K57" s="5">
        <f t="shared" si="12"/>
        <v>-2.5498578013821112E-2</v>
      </c>
      <c r="L57" s="5">
        <f t="shared" si="13"/>
        <v>-1.9525801952580274E-2</v>
      </c>
      <c r="M57" s="5">
        <f t="shared" si="14"/>
        <v>-2.405990343046285E-2</v>
      </c>
      <c r="N57" s="5">
        <f t="shared" si="15"/>
        <v>-3.5937499999999956E-2</v>
      </c>
      <c r="O57" s="5">
        <f t="shared" si="15"/>
        <v>-4.0059463265785009E-2</v>
      </c>
      <c r="P57" s="5"/>
      <c r="Q57" s="2">
        <f t="shared" si="8"/>
        <v>44593</v>
      </c>
      <c r="R57" s="5">
        <f t="shared" si="17"/>
        <v>0.17883211678832112</v>
      </c>
      <c r="S57" s="5">
        <f t="shared" si="18"/>
        <v>0.30964320298037556</v>
      </c>
      <c r="T57" s="5">
        <f t="shared" si="19"/>
        <v>0.16294458229942091</v>
      </c>
      <c r="U57" s="5">
        <f t="shared" si="24"/>
        <v>0.12071100234401085</v>
      </c>
      <c r="V57" s="5">
        <f t="shared" si="20"/>
        <v>0.26046986721144022</v>
      </c>
      <c r="W57" s="5">
        <f t="shared" si="21"/>
        <v>0.23642043736773169</v>
      </c>
      <c r="X57" s="5"/>
    </row>
    <row r="58" spans="1:24" x14ac:dyDescent="0.25">
      <c r="A58" s="2">
        <v>44621</v>
      </c>
      <c r="B58" s="3">
        <f>'Master Data '!P58</f>
        <v>127.4</v>
      </c>
      <c r="C58" s="3">
        <f>'Master Data '!W58</f>
        <v>10.182755012024579</v>
      </c>
      <c r="D58" s="3">
        <f>'Master Data '!S58</f>
        <v>137.19999999999999</v>
      </c>
      <c r="E58" s="34">
        <f>'Wealth Managers '!B83</f>
        <v>110.6977411797676</v>
      </c>
      <c r="F58" s="19">
        <f>'Master Data '!C58</f>
        <v>121.3</v>
      </c>
      <c r="G58" s="8">
        <f>'Master Data '!F58</f>
        <v>1200.5999999999999</v>
      </c>
      <c r="H58" s="8"/>
      <c r="I58" s="2">
        <f t="shared" si="35"/>
        <v>44621</v>
      </c>
      <c r="J58" s="5">
        <f t="shared" si="11"/>
        <v>-1.393188854489151E-2</v>
      </c>
      <c r="K58" s="5">
        <f t="shared" si="12"/>
        <v>-1.8898099395902812E-2</v>
      </c>
      <c r="L58" s="5">
        <f t="shared" si="13"/>
        <v>-2.4182076813655803E-2</v>
      </c>
      <c r="M58" s="5">
        <f t="shared" si="14"/>
        <v>-1.3509346445487725E-2</v>
      </c>
      <c r="N58" s="5">
        <f t="shared" si="15"/>
        <v>-1.7017828200972515E-2</v>
      </c>
      <c r="O58" s="5">
        <f t="shared" si="15"/>
        <v>-2.1436139864699798E-2</v>
      </c>
      <c r="P58" s="5"/>
      <c r="Q58" s="2">
        <f t="shared" si="8"/>
        <v>44621</v>
      </c>
      <c r="R58" s="5">
        <f t="shared" si="17"/>
        <v>0.1624087591240877</v>
      </c>
      <c r="S58" s="5">
        <f t="shared" si="18"/>
        <v>0.28489343555728391</v>
      </c>
      <c r="T58" s="5">
        <f t="shared" si="19"/>
        <v>0.13482216708023145</v>
      </c>
      <c r="U58" s="5">
        <f t="shared" si="24"/>
        <v>0.1055709291480758</v>
      </c>
      <c r="V58" s="5">
        <f t="shared" si="20"/>
        <v>0.2390194075587333</v>
      </c>
      <c r="W58" s="5">
        <f t="shared" si="21"/>
        <v>0.2099163559407437</v>
      </c>
      <c r="X58" s="5"/>
    </row>
    <row r="59" spans="1:24" x14ac:dyDescent="0.25">
      <c r="A59" s="2">
        <v>44652</v>
      </c>
      <c r="B59" s="3">
        <f>'Master Data '!P59</f>
        <v>128.1</v>
      </c>
      <c r="C59" s="3">
        <f>'Master Data '!W59</f>
        <v>10.192978097720442</v>
      </c>
      <c r="D59" s="3">
        <f>'Master Data '!S59</f>
        <v>138.30000000000001</v>
      </c>
      <c r="E59" s="34">
        <f>'Wealth Managers '!B84</f>
        <v>111.05803488278715</v>
      </c>
      <c r="F59" s="19">
        <f>'Master Data '!C59</f>
        <v>122.6</v>
      </c>
      <c r="G59" s="8">
        <f>'Master Data '!F59</f>
        <v>1209.5</v>
      </c>
      <c r="H59" s="8"/>
      <c r="I59" s="2">
        <f t="shared" si="35"/>
        <v>44652</v>
      </c>
      <c r="J59" s="5">
        <f t="shared" si="11"/>
        <v>5.4945054945054047E-3</v>
      </c>
      <c r="K59" s="5">
        <f t="shared" si="12"/>
        <v>1.0039606848824818E-3</v>
      </c>
      <c r="L59" s="5">
        <f t="shared" si="13"/>
        <v>8.0174927113704289E-3</v>
      </c>
      <c r="M59" s="5">
        <f t="shared" si="14"/>
        <v>3.2547520769592901E-3</v>
      </c>
      <c r="N59" s="5">
        <f t="shared" si="15"/>
        <v>1.0717230008244E-2</v>
      </c>
      <c r="O59" s="5">
        <f t="shared" si="15"/>
        <v>7.412960186573456E-3</v>
      </c>
      <c r="P59" s="5"/>
      <c r="Q59" s="2">
        <f t="shared" si="8"/>
        <v>44652</v>
      </c>
      <c r="R59" s="5">
        <f t="shared" si="17"/>
        <v>0.16879562043795621</v>
      </c>
      <c r="S59" s="5">
        <f t="shared" si="18"/>
        <v>0.28618341805084702</v>
      </c>
      <c r="T59" s="5">
        <f t="shared" si="19"/>
        <v>0.14392059553349881</v>
      </c>
      <c r="U59" s="5">
        <f t="shared" si="24"/>
        <v>0.10916928842594631</v>
      </c>
      <c r="V59" s="5">
        <f t="shared" si="20"/>
        <v>0.25229826353421847</v>
      </c>
      <c r="W59" s="5">
        <f t="shared" si="21"/>
        <v>0.21888541771641645</v>
      </c>
      <c r="X59" s="5"/>
    </row>
    <row r="60" spans="1:24" x14ac:dyDescent="0.25">
      <c r="A60" s="2">
        <v>44682</v>
      </c>
      <c r="B60" s="3">
        <f>'Master Data '!P60</f>
        <v>125.8</v>
      </c>
      <c r="C60" s="3">
        <f>'Master Data '!W60</f>
        <v>9.8829924982678854</v>
      </c>
      <c r="D60" s="3">
        <f>'Master Data '!S60</f>
        <v>135.4</v>
      </c>
      <c r="E60" s="34">
        <f>'Wealth Managers '!B85</f>
        <v>109.02434481568385</v>
      </c>
      <c r="F60" s="19">
        <f>'Master Data '!C60</f>
        <v>121.9</v>
      </c>
      <c r="G60" s="8">
        <f>'Master Data '!F60</f>
        <v>1137</v>
      </c>
      <c r="H60" s="8"/>
      <c r="I60" s="2">
        <f t="shared" si="35"/>
        <v>44682</v>
      </c>
      <c r="J60" s="5">
        <f t="shared" si="11"/>
        <v>-1.7954722872755638E-2</v>
      </c>
      <c r="K60" s="5">
        <f t="shared" si="12"/>
        <v>-3.0411681108378073E-2</v>
      </c>
      <c r="L60" s="5">
        <f t="shared" si="13"/>
        <v>-2.0968908170643567E-2</v>
      </c>
      <c r="M60" s="5">
        <f t="shared" si="14"/>
        <v>-1.8311957970890667E-2</v>
      </c>
      <c r="N60" s="5">
        <f t="shared" si="15"/>
        <v>-5.7096247960847363E-3</v>
      </c>
      <c r="O60" s="5">
        <f t="shared" si="15"/>
        <v>-5.9942124844977261E-2</v>
      </c>
      <c r="P60" s="5"/>
      <c r="Q60" s="2">
        <f t="shared" si="8"/>
        <v>44682</v>
      </c>
      <c r="R60" s="5">
        <f t="shared" si="17"/>
        <v>0.14781021897810223</v>
      </c>
      <c r="S60" s="5">
        <f t="shared" si="18"/>
        <v>0.24706841809420091</v>
      </c>
      <c r="T60" s="5">
        <f t="shared" si="19"/>
        <v>0.11993382961124896</v>
      </c>
      <c r="U60" s="5">
        <f t="shared" si="24"/>
        <v>8.8858227033687676E-2</v>
      </c>
      <c r="V60" s="5">
        <f t="shared" si="20"/>
        <v>0.24514811031664963</v>
      </c>
      <c r="W60" s="5">
        <f t="shared" si="21"/>
        <v>0.14582283583593678</v>
      </c>
      <c r="X60" s="5"/>
    </row>
    <row r="61" spans="1:24" x14ac:dyDescent="0.25">
      <c r="A61" s="2">
        <v>44713</v>
      </c>
      <c r="B61" s="3">
        <f>'Master Data '!P61</f>
        <v>125</v>
      </c>
      <c r="C61" s="3">
        <f>'Master Data '!W61</f>
        <v>9.8161212157046673</v>
      </c>
      <c r="D61" s="3">
        <f>'Master Data '!S61</f>
        <v>134.69999999999999</v>
      </c>
      <c r="E61" s="34">
        <f>'Wealth Managers '!B86</f>
        <v>107.79924369934581</v>
      </c>
      <c r="F61" s="19">
        <f>'Master Data '!C61</f>
        <v>119.3</v>
      </c>
      <c r="G61" s="8">
        <f>'Master Data '!F61</f>
        <v>1114.9000000000001</v>
      </c>
      <c r="H61" s="8"/>
      <c r="I61" s="2">
        <f t="shared" si="35"/>
        <v>44713</v>
      </c>
      <c r="J61" s="5">
        <f t="shared" si="11"/>
        <v>-6.3593004769475136E-3</v>
      </c>
      <c r="K61" s="5">
        <f t="shared" si="12"/>
        <v>-6.7662990308793684E-3</v>
      </c>
      <c r="L61" s="5">
        <f t="shared" si="13"/>
        <v>-5.1698670605614255E-3</v>
      </c>
      <c r="M61" s="5">
        <f t="shared" si="14"/>
        <v>-1.1236950044590405E-2</v>
      </c>
      <c r="N61" s="5">
        <f t="shared" si="15"/>
        <v>-2.1328958162428288E-2</v>
      </c>
      <c r="O61" s="5">
        <f t="shared" si="15"/>
        <v>-1.943711521547925E-2</v>
      </c>
      <c r="P61" s="5"/>
      <c r="Q61" s="2">
        <f t="shared" si="8"/>
        <v>44713</v>
      </c>
      <c r="R61" s="5">
        <f t="shared" si="17"/>
        <v>0.14051094890510954</v>
      </c>
      <c r="S61" s="5">
        <f t="shared" si="18"/>
        <v>0.23863038026540986</v>
      </c>
      <c r="T61" s="5">
        <f t="shared" si="19"/>
        <v>0.11414392059553335</v>
      </c>
      <c r="U61" s="5">
        <f t="shared" si="24"/>
        <v>7.662278153086885E-2</v>
      </c>
      <c r="V61" s="5">
        <f t="shared" si="20"/>
        <v>0.21859039836567917</v>
      </c>
      <c r="W61" s="5">
        <f t="shared" si="21"/>
        <v>0.1235513453592665</v>
      </c>
      <c r="X61" s="5"/>
    </row>
    <row r="62" spans="1:24" x14ac:dyDescent="0.25">
      <c r="A62" s="2">
        <v>44743</v>
      </c>
      <c r="B62" s="3">
        <f>'Master Data '!P62</f>
        <v>121.5</v>
      </c>
      <c r="C62" s="3">
        <f>'Master Data '!W62</f>
        <v>9.4670383232708026</v>
      </c>
      <c r="D62" s="3">
        <f>'Master Data '!S62</f>
        <v>129.6</v>
      </c>
      <c r="E62" s="34">
        <f>'Wealth Managers '!B87</f>
        <v>103.87146989919989</v>
      </c>
      <c r="F62" s="19">
        <f>'Master Data '!C62</f>
        <v>117.3</v>
      </c>
      <c r="G62" s="8">
        <f>'Master Data '!F62</f>
        <v>1062.7</v>
      </c>
      <c r="H62" s="8"/>
      <c r="I62" s="2">
        <f t="shared" si="35"/>
        <v>44743</v>
      </c>
      <c r="J62" s="5">
        <f t="shared" si="11"/>
        <v>-2.8000000000000001E-2</v>
      </c>
      <c r="K62" s="5">
        <f t="shared" si="12"/>
        <v>-3.5562202703382693E-2</v>
      </c>
      <c r="L62" s="5">
        <f t="shared" si="13"/>
        <v>-3.7861915367483255E-2</v>
      </c>
      <c r="M62" s="5">
        <f t="shared" si="14"/>
        <v>-3.6436005164382709E-2</v>
      </c>
      <c r="N62" s="5">
        <f t="shared" si="15"/>
        <v>-1.6764459346186086E-2</v>
      </c>
      <c r="O62" s="5">
        <f t="shared" si="15"/>
        <v>-4.682034263162619E-2</v>
      </c>
      <c r="P62" s="5"/>
      <c r="Q62" s="2">
        <f t="shared" si="8"/>
        <v>44743</v>
      </c>
      <c r="R62" s="5">
        <f t="shared" si="17"/>
        <v>0.10857664233576649</v>
      </c>
      <c r="S62" s="5">
        <f t="shared" si="18"/>
        <v>0.19458195560784336</v>
      </c>
      <c r="T62" s="5">
        <f t="shared" si="19"/>
        <v>7.1960297766749282E-2</v>
      </c>
      <c r="U62" s="5">
        <f t="shared" si="24"/>
        <v>3.7394948302918035E-2</v>
      </c>
      <c r="V62" s="5">
        <f t="shared" si="20"/>
        <v>0.19816138917262502</v>
      </c>
      <c r="W62" s="5">
        <f t="shared" si="21"/>
        <v>7.0946286405321066E-2</v>
      </c>
      <c r="X62" s="5"/>
    </row>
    <row r="63" spans="1:24" x14ac:dyDescent="0.25">
      <c r="A63" s="2">
        <v>44774</v>
      </c>
      <c r="B63" s="3">
        <f>'Master Data '!P63</f>
        <v>125.8</v>
      </c>
      <c r="C63" s="3">
        <f>'Master Data '!W63</f>
        <v>10.008242095445301</v>
      </c>
      <c r="D63" s="3">
        <f>'Master Data '!S63</f>
        <v>134.69999999999999</v>
      </c>
      <c r="E63" s="34">
        <f>'Wealth Managers '!B88</f>
        <v>108.11152102553423</v>
      </c>
      <c r="F63" s="19">
        <f>'Master Data '!C63</f>
        <v>123.4</v>
      </c>
      <c r="G63" s="8">
        <f>'Master Data '!F63</f>
        <v>1131.9000000000001</v>
      </c>
      <c r="H63" s="8"/>
      <c r="I63" s="2">
        <f t="shared" si="35"/>
        <v>44774</v>
      </c>
      <c r="J63" s="5">
        <f t="shared" si="11"/>
        <v>3.5390946502057589E-2</v>
      </c>
      <c r="K63" s="5">
        <f t="shared" si="12"/>
        <v>5.7167168199179261E-2</v>
      </c>
      <c r="L63" s="5">
        <f t="shared" si="13"/>
        <v>3.9351851851851812E-2</v>
      </c>
      <c r="M63" s="5">
        <f t="shared" si="14"/>
        <v>4.0820170644056672E-2</v>
      </c>
      <c r="N63" s="5">
        <f t="shared" si="15"/>
        <v>5.2003410059676118E-2</v>
      </c>
      <c r="O63" s="5">
        <f t="shared" si="15"/>
        <v>6.5117154417991943E-2</v>
      </c>
      <c r="P63" s="5"/>
      <c r="Q63" s="2">
        <f t="shared" si="8"/>
        <v>44774</v>
      </c>
      <c r="R63" s="5">
        <f t="shared" si="17"/>
        <v>0.14781021897810223</v>
      </c>
      <c r="S63" s="5">
        <f t="shared" si="18"/>
        <v>0.26287282319178146</v>
      </c>
      <c r="T63" s="5">
        <f t="shared" si="19"/>
        <v>0.11414392059553335</v>
      </c>
      <c r="U63" s="5">
        <f t="shared" si="24"/>
        <v>7.9741587117925505E-2</v>
      </c>
      <c r="V63" s="5">
        <f t="shared" si="20"/>
        <v>0.26046986721144022</v>
      </c>
      <c r="W63" s="5">
        <f t="shared" si="21"/>
        <v>0.14068326111055138</v>
      </c>
      <c r="X63" s="5"/>
    </row>
    <row r="64" spans="1:24" x14ac:dyDescent="0.25">
      <c r="A64" s="2">
        <v>44805</v>
      </c>
      <c r="B64" s="3">
        <f>'Master Data '!P64</f>
        <v>123.2</v>
      </c>
      <c r="C64" s="3">
        <f>'Master Data '!W64</f>
        <v>9.7808568123764807</v>
      </c>
      <c r="D64" s="3">
        <f>'Master Data '!S64</f>
        <v>132.6</v>
      </c>
      <c r="E64" s="34">
        <f>'Wealth Managers '!B89</f>
        <v>106.09329530755269</v>
      </c>
      <c r="F64" s="19">
        <f>'Master Data '!C64</f>
        <v>120.1</v>
      </c>
      <c r="G64" s="8">
        <f>'Master Data '!F64</f>
        <v>1094.2</v>
      </c>
      <c r="H64" s="8"/>
      <c r="I64" s="2">
        <f t="shared" si="35"/>
        <v>44805</v>
      </c>
      <c r="J64" s="5">
        <f t="shared" si="11"/>
        <v>-2.0667726550079448E-2</v>
      </c>
      <c r="K64" s="5">
        <f t="shared" si="12"/>
        <v>-2.2719802428870277E-2</v>
      </c>
      <c r="L64" s="5">
        <f t="shared" si="13"/>
        <v>-1.5590200445434257E-2</v>
      </c>
      <c r="M64" s="5">
        <f t="shared" si="14"/>
        <v>-1.8667998552206695E-2</v>
      </c>
      <c r="N64" s="5">
        <f t="shared" si="15"/>
        <v>-2.674230145867108E-2</v>
      </c>
      <c r="O64" s="5">
        <f t="shared" si="15"/>
        <v>-3.3306829225196607E-2</v>
      </c>
      <c r="P64" s="5"/>
      <c r="Q64" s="2">
        <f t="shared" si="8"/>
        <v>44805</v>
      </c>
      <c r="R64" s="5">
        <f t="shared" si="17"/>
        <v>0.124087591240876</v>
      </c>
      <c r="S64" s="5">
        <f t="shared" si="18"/>
        <v>0.23418060215607456</v>
      </c>
      <c r="T64" s="5">
        <f t="shared" si="19"/>
        <v>9.6774193548386997E-2</v>
      </c>
      <c r="U64" s="5">
        <f t="shared" si="24"/>
        <v>5.9584972732850711E-2</v>
      </c>
      <c r="V64" s="5">
        <f t="shared" si="20"/>
        <v>0.22676200204290078</v>
      </c>
      <c r="W64" s="5">
        <f t="shared" si="21"/>
        <v>0.1026907185327019</v>
      </c>
      <c r="X64" s="5"/>
    </row>
    <row r="65" spans="1:24" x14ac:dyDescent="0.25">
      <c r="A65" s="2">
        <v>44835</v>
      </c>
      <c r="B65" s="3">
        <f>'Master Data '!P65</f>
        <v>119.6</v>
      </c>
      <c r="C65" s="3">
        <f>'Master Data '!W65</f>
        <v>9.3094747550420198</v>
      </c>
      <c r="D65" s="3">
        <f>'Master Data '!S65</f>
        <v>127.4</v>
      </c>
      <c r="E65" s="34">
        <f>'Wealth Managers '!B90</f>
        <v>101.19024225201943</v>
      </c>
      <c r="F65" s="19">
        <f>'Master Data '!C65</f>
        <v>116.6</v>
      </c>
      <c r="G65" s="8">
        <f>'Master Data '!F65</f>
        <v>1036.5999999999999</v>
      </c>
      <c r="H65" s="8"/>
      <c r="I65" s="2">
        <f t="shared" si="35"/>
        <v>44835</v>
      </c>
      <c r="J65" s="5">
        <f t="shared" si="11"/>
        <v>-2.9220779220779289E-2</v>
      </c>
      <c r="K65" s="5">
        <f t="shared" si="12"/>
        <v>-4.8194352128535858E-2</v>
      </c>
      <c r="L65" s="5">
        <f t="shared" si="13"/>
        <v>-3.921568627450972E-2</v>
      </c>
      <c r="M65" s="5">
        <f t="shared" si="14"/>
        <v>-4.6214542034158299E-2</v>
      </c>
      <c r="N65" s="5">
        <f t="shared" si="15"/>
        <v>-2.9142381348875937E-2</v>
      </c>
      <c r="O65" s="5">
        <f t="shared" si="15"/>
        <v>-5.2641199049534029E-2</v>
      </c>
      <c r="P65" s="5"/>
      <c r="Q65" s="2">
        <f t="shared" si="8"/>
        <v>44835</v>
      </c>
      <c r="R65" s="5">
        <f t="shared" si="17"/>
        <v>9.1240875912408759E-2</v>
      </c>
      <c r="S65" s="5">
        <f t="shared" si="18"/>
        <v>0.17470006762555626</v>
      </c>
      <c r="T65" s="5">
        <f t="shared" si="19"/>
        <v>5.3763440860215055E-2</v>
      </c>
      <c r="U65" s="5">
        <f t="shared" si="24"/>
        <v>1.0616738471725909E-2</v>
      </c>
      <c r="V65" s="5">
        <f t="shared" si="20"/>
        <v>0.19101123595505606</v>
      </c>
      <c r="W65" s="5">
        <f t="shared" si="21"/>
        <v>4.4643756928348238E-2</v>
      </c>
      <c r="X65" s="5"/>
    </row>
    <row r="66" spans="1:24" x14ac:dyDescent="0.25">
      <c r="A66" s="2">
        <v>44866</v>
      </c>
      <c r="B66" s="3">
        <f>'Master Data '!P66</f>
        <v>121.2</v>
      </c>
      <c r="C66" s="3">
        <f>'Master Data '!W66</f>
        <v>9.5080022843074516</v>
      </c>
      <c r="D66" s="3">
        <f>'Master Data '!S66</f>
        <v>129.5</v>
      </c>
      <c r="E66" s="34">
        <f>'Wealth Managers '!B91</f>
        <v>102.44704101213748</v>
      </c>
      <c r="F66" s="19">
        <f>'Master Data '!C66</f>
        <v>118.2</v>
      </c>
      <c r="G66" s="8">
        <f>'Master Data '!F66</f>
        <v>1051.7</v>
      </c>
      <c r="H66" s="8"/>
      <c r="I66" s="2">
        <f t="shared" ref="I66:I104" si="36">A66</f>
        <v>44866</v>
      </c>
      <c r="J66" s="5">
        <f t="shared" si="11"/>
        <v>1.3377926421404755E-2</v>
      </c>
      <c r="K66" s="5">
        <f t="shared" si="12"/>
        <v>2.1325320116251364E-2</v>
      </c>
      <c r="L66" s="5">
        <f t="shared" si="13"/>
        <v>1.6483516483516439E-2</v>
      </c>
      <c r="M66" s="5">
        <f t="shared" si="14"/>
        <v>1.2420157637214898E-2</v>
      </c>
      <c r="N66" s="5">
        <f t="shared" si="15"/>
        <v>1.3722126929674174E-2</v>
      </c>
      <c r="O66" s="5">
        <f t="shared" si="15"/>
        <v>1.4566853173837678E-2</v>
      </c>
      <c r="P66" s="5"/>
      <c r="Q66" s="2">
        <f t="shared" si="8"/>
        <v>44866</v>
      </c>
      <c r="R66" s="5">
        <f t="shared" si="17"/>
        <v>0.10583941605839424</v>
      </c>
      <c r="S66" s="5">
        <f t="shared" si="18"/>
        <v>0.19975092260825339</v>
      </c>
      <c r="T66" s="5">
        <f t="shared" si="19"/>
        <v>7.1133167907361405E-2</v>
      </c>
      <c r="U66" s="5">
        <f t="shared" si="24"/>
        <v>2.3168757674352728E-2</v>
      </c>
      <c r="V66" s="5">
        <f t="shared" si="20"/>
        <v>0.20735444330949945</v>
      </c>
      <c r="W66" s="5">
        <f t="shared" si="21"/>
        <v>5.9860929154489664E-2</v>
      </c>
      <c r="X66" s="5"/>
    </row>
    <row r="67" spans="1:24" x14ac:dyDescent="0.25">
      <c r="A67" s="2">
        <v>44896</v>
      </c>
      <c r="B67" s="3">
        <f>'Master Data '!P67</f>
        <v>123</v>
      </c>
      <c r="C67" s="3">
        <f>'Master Data '!W67</f>
        <v>9.754624424630908</v>
      </c>
      <c r="D67" s="3">
        <f>'Master Data '!S67</f>
        <v>132.9</v>
      </c>
      <c r="E67" s="34">
        <f>'Wealth Managers '!B92</f>
        <v>104.45697920600402</v>
      </c>
      <c r="F67" s="19">
        <f>'Master Data '!C67</f>
        <v>119.9</v>
      </c>
      <c r="G67" s="8">
        <f>'Master Data '!F67</f>
        <v>1092.7</v>
      </c>
      <c r="H67" s="8"/>
      <c r="I67" s="2">
        <f t="shared" si="36"/>
        <v>44896</v>
      </c>
      <c r="J67" s="5">
        <f t="shared" si="11"/>
        <v>1.4851485148514828E-2</v>
      </c>
      <c r="K67" s="5">
        <f t="shared" si="12"/>
        <v>2.593837621710457E-2</v>
      </c>
      <c r="L67" s="5">
        <f t="shared" si="13"/>
        <v>2.6254826254826297E-2</v>
      </c>
      <c r="M67" s="5">
        <f t="shared" si="14"/>
        <v>1.9619289869274185E-2</v>
      </c>
      <c r="N67" s="5">
        <f t="shared" si="15"/>
        <v>1.4382402707275827E-2</v>
      </c>
      <c r="O67" s="5">
        <f t="shared" si="15"/>
        <v>3.8984501283636015E-2</v>
      </c>
      <c r="P67" s="5"/>
      <c r="Q67" s="2">
        <f t="shared" ref="Q67:Q87" si="37">I67</f>
        <v>44896</v>
      </c>
      <c r="R67" s="5">
        <f t="shared" si="17"/>
        <v>0.1222627737226278</v>
      </c>
      <c r="S67" s="5">
        <f t="shared" si="18"/>
        <v>0.23087051340568457</v>
      </c>
      <c r="T67" s="5">
        <f t="shared" si="19"/>
        <v>9.9255583126550861E-2</v>
      </c>
      <c r="U67" s="5">
        <f t="shared" si="24"/>
        <v>4.324260211635101E-2</v>
      </c>
      <c r="V67" s="5">
        <f t="shared" si="20"/>
        <v>0.2247191011235955</v>
      </c>
      <c r="W67" s="5">
        <f t="shared" si="21"/>
        <v>0.10117907890758852</v>
      </c>
      <c r="X67" s="5"/>
    </row>
    <row r="68" spans="1:24" x14ac:dyDescent="0.25">
      <c r="A68" s="2">
        <v>44927</v>
      </c>
      <c r="B68" s="3">
        <f>'Master Data '!P68</f>
        <v>120.3</v>
      </c>
      <c r="C68" s="3">
        <f>'Master Data '!W68</f>
        <v>9.3770814408999943</v>
      </c>
      <c r="D68" s="3">
        <f>'Master Data '!S68</f>
        <v>129.19999999999999</v>
      </c>
      <c r="E68" s="34">
        <f>'Wealth Managers '!B93</f>
        <v>102.53153958275315</v>
      </c>
      <c r="F68" s="19">
        <f>'Master Data '!C68</f>
        <v>114.7</v>
      </c>
      <c r="G68" s="8">
        <f>'Master Data '!F68</f>
        <v>1046.7</v>
      </c>
      <c r="H68" s="8"/>
      <c r="I68" s="2">
        <f t="shared" si="36"/>
        <v>44927</v>
      </c>
      <c r="J68" s="5">
        <f t="shared" ref="J68:J84" si="38">(B68-B67)/B67</f>
        <v>-2.1951219512195145E-2</v>
      </c>
      <c r="K68" s="5">
        <f t="shared" ref="K68:K84" si="39">(C68-C67)/C67</f>
        <v>-3.8703999999999898E-2</v>
      </c>
      <c r="L68" s="5">
        <f t="shared" ref="L68:L84" si="40">(D68-D67)/D67</f>
        <v>-2.7840481565086658E-2</v>
      </c>
      <c r="M68" s="5">
        <f t="shared" ref="M68:M84" si="41">(E68-E67)/E67</f>
        <v>-1.8432848028791124E-2</v>
      </c>
      <c r="N68" s="5">
        <f t="shared" ref="N68:O84" si="42">(F68-F67)/F67</f>
        <v>-4.3369474562135135E-2</v>
      </c>
      <c r="O68" s="5">
        <f t="shared" si="42"/>
        <v>-4.2097556511393797E-2</v>
      </c>
      <c r="P68" s="5"/>
      <c r="Q68" s="2">
        <f t="shared" si="37"/>
        <v>44927</v>
      </c>
      <c r="R68" s="5">
        <f t="shared" ref="R68:R84" si="43">(B68-$B$2)/$B$2</f>
        <v>9.7627737226277406E-2</v>
      </c>
      <c r="S68" s="5">
        <f t="shared" ref="S68:S84" si="44">(C68-$C$2)/$C$2</f>
        <v>0.18323090105483109</v>
      </c>
      <c r="T68" s="5">
        <f t="shared" ref="T68:T84" si="45">(D68-$D$2)/$D$2</f>
        <v>6.8651778329197541E-2</v>
      </c>
      <c r="U68" s="5">
        <f t="shared" si="24"/>
        <v>2.4012669774379707E-2</v>
      </c>
      <c r="V68" s="5">
        <f t="shared" ref="V68:V84" si="46">(F68-$F$2)/$F$2</f>
        <v>0.1716036772216547</v>
      </c>
      <c r="W68" s="5">
        <f t="shared" ref="W68:W84" si="47">(G68-$G$2)/$G$2</f>
        <v>5.4822130404111755E-2</v>
      </c>
      <c r="X68" s="5"/>
    </row>
    <row r="69" spans="1:24" x14ac:dyDescent="0.25">
      <c r="A69" s="2">
        <v>44958</v>
      </c>
      <c r="B69" s="3">
        <f>'Master Data '!P69</f>
        <v>122.6</v>
      </c>
      <c r="C69" s="3">
        <f>'Master Data '!W69</f>
        <v>9.7087863197903914</v>
      </c>
      <c r="D69" s="3">
        <f>'Master Data '!S69</f>
        <v>132.30000000000001</v>
      </c>
      <c r="E69" s="34">
        <f>'Wealth Managers '!B94</f>
        <v>105.23908225495852</v>
      </c>
      <c r="F69" s="19">
        <f>'Master Data '!C69</f>
        <v>116.6</v>
      </c>
      <c r="G69" s="8">
        <f>'Master Data '!F69</f>
        <v>1103.0999999999999</v>
      </c>
      <c r="H69" s="8"/>
      <c r="I69" s="2">
        <f t="shared" si="36"/>
        <v>44958</v>
      </c>
      <c r="J69" s="5">
        <f t="shared" si="38"/>
        <v>1.9118869492934308E-2</v>
      </c>
      <c r="K69" s="5">
        <f t="shared" si="39"/>
        <v>3.5374000000000079E-2</v>
      </c>
      <c r="L69" s="5">
        <f t="shared" si="40"/>
        <v>2.399380804953578E-2</v>
      </c>
      <c r="M69" s="5">
        <f t="shared" si="41"/>
        <v>2.6406924964002002E-2</v>
      </c>
      <c r="N69" s="5">
        <f t="shared" si="42"/>
        <v>1.6564952048822943E-2</v>
      </c>
      <c r="O69" s="5">
        <f t="shared" si="42"/>
        <v>5.3883634279162949E-2</v>
      </c>
      <c r="P69" s="5"/>
      <c r="Q69" s="2">
        <f t="shared" si="37"/>
        <v>44958</v>
      </c>
      <c r="R69" s="5">
        <f t="shared" si="43"/>
        <v>0.11861313868613139</v>
      </c>
      <c r="S69" s="5">
        <f t="shared" si="44"/>
        <v>0.22508651094874477</v>
      </c>
      <c r="T69" s="5">
        <f t="shared" si="45"/>
        <v>9.4292803970223368E-2</v>
      </c>
      <c r="U69" s="5">
        <f t="shared" ref="U69:U84" si="48">(E69-$E$2)/$E$2</f>
        <v>5.1053695507299109E-2</v>
      </c>
      <c r="V69" s="5">
        <f t="shared" si="46"/>
        <v>0.19101123595505606</v>
      </c>
      <c r="W69" s="5">
        <f t="shared" si="47"/>
        <v>0.11165978030837444</v>
      </c>
      <c r="X69" s="5"/>
    </row>
    <row r="70" spans="1:24" x14ac:dyDescent="0.25">
      <c r="A70" s="2">
        <v>44986</v>
      </c>
      <c r="B70" s="3">
        <f>'Master Data '!P70</f>
        <v>121.8</v>
      </c>
      <c r="C70" s="3">
        <f>'Master Data '!W70</f>
        <v>9.5895438830669839</v>
      </c>
      <c r="D70" s="3">
        <f>'Master Data '!S70</f>
        <v>131.1</v>
      </c>
      <c r="E70" s="34">
        <f>'Wealth Managers '!B95</f>
        <v>104.27405560672376</v>
      </c>
      <c r="F70" s="19">
        <f>'Master Data '!C70</f>
        <v>115.7</v>
      </c>
      <c r="G70" s="8">
        <f>'Master Data '!F70</f>
        <v>1093.8</v>
      </c>
      <c r="H70" s="8"/>
      <c r="I70" s="2">
        <f t="shared" si="36"/>
        <v>44986</v>
      </c>
      <c r="J70" s="5">
        <f t="shared" si="38"/>
        <v>-6.5252854812397811E-3</v>
      </c>
      <c r="K70" s="5">
        <f t="shared" si="39"/>
        <v>-1.2281909684256178E-2</v>
      </c>
      <c r="L70" s="5">
        <f t="shared" si="40"/>
        <v>-9.0702947845806275E-3</v>
      </c>
      <c r="M70" s="5">
        <f t="shared" si="41"/>
        <v>-9.1698504733899455E-3</v>
      </c>
      <c r="N70" s="5">
        <f t="shared" si="42"/>
        <v>-7.7186963979416082E-3</v>
      </c>
      <c r="O70" s="5">
        <f t="shared" si="42"/>
        <v>-8.4307859668207377E-3</v>
      </c>
      <c r="P70" s="5"/>
      <c r="Q70" s="2">
        <f t="shared" si="37"/>
        <v>44986</v>
      </c>
      <c r="R70" s="5">
        <f t="shared" si="43"/>
        <v>0.11131386861313872</v>
      </c>
      <c r="S70" s="5">
        <f t="shared" si="44"/>
        <v>0.21004010906587176</v>
      </c>
      <c r="T70" s="5">
        <f t="shared" si="45"/>
        <v>8.4367245657568146E-2</v>
      </c>
      <c r="U70" s="5">
        <f t="shared" si="48"/>
        <v>4.1415690279993249E-2</v>
      </c>
      <c r="V70" s="5">
        <f t="shared" si="46"/>
        <v>0.18181818181818177</v>
      </c>
      <c r="W70" s="5">
        <f t="shared" si="47"/>
        <v>0.10228761463267158</v>
      </c>
      <c r="X70" s="5"/>
    </row>
    <row r="71" spans="1:24" x14ac:dyDescent="0.25">
      <c r="A71" s="2">
        <v>45017</v>
      </c>
      <c r="B71" s="3">
        <f>'Master Data '!P71</f>
        <v>122.7</v>
      </c>
      <c r="C71" s="3">
        <f>'Master Data '!W71</f>
        <v>9.6271199229394906</v>
      </c>
      <c r="D71" s="3">
        <f>'Master Data '!S71</f>
        <v>131.6</v>
      </c>
      <c r="E71" s="34">
        <f>'Wealth Managers '!B96</f>
        <v>105.40867746494047</v>
      </c>
      <c r="F71" s="19">
        <f>'Master Data '!C71</f>
        <v>117.1</v>
      </c>
      <c r="G71" s="8">
        <f>'Master Data '!F71</f>
        <v>1114.5</v>
      </c>
      <c r="H71" s="8"/>
      <c r="I71" s="2">
        <f t="shared" si="36"/>
        <v>45017</v>
      </c>
      <c r="J71" s="5">
        <f t="shared" si="38"/>
        <v>7.3891625615764012E-3</v>
      </c>
      <c r="K71" s="5">
        <f t="shared" si="39"/>
        <v>3.9184387005994801E-3</v>
      </c>
      <c r="L71" s="5">
        <f t="shared" si="40"/>
        <v>3.8138825324180018E-3</v>
      </c>
      <c r="M71" s="5">
        <f t="shared" si="41"/>
        <v>1.0881152091139551E-2</v>
      </c>
      <c r="N71" s="5">
        <f t="shared" si="42"/>
        <v>1.2100259291270453E-2</v>
      </c>
      <c r="O71" s="5">
        <f t="shared" si="42"/>
        <v>1.8924849149753196E-2</v>
      </c>
      <c r="P71" s="5"/>
      <c r="Q71" s="2">
        <f t="shared" si="37"/>
        <v>45017</v>
      </c>
      <c r="R71" s="5">
        <f t="shared" si="43"/>
        <v>0.11952554744525556</v>
      </c>
      <c r="S71" s="5">
        <f t="shared" si="44"/>
        <v>0.21478157705851308</v>
      </c>
      <c r="T71" s="5">
        <f t="shared" si="45"/>
        <v>8.8502894954507763E-2</v>
      </c>
      <c r="U71" s="5">
        <f t="shared" si="48"/>
        <v>5.2747492796028937E-2</v>
      </c>
      <c r="V71" s="5">
        <f t="shared" si="46"/>
        <v>0.1961184882533196</v>
      </c>
      <c r="W71" s="5">
        <f t="shared" si="47"/>
        <v>0.12314824145923617</v>
      </c>
      <c r="X71" s="5"/>
    </row>
    <row r="72" spans="1:24" x14ac:dyDescent="0.25">
      <c r="A72" s="2">
        <v>45047</v>
      </c>
      <c r="B72" s="3">
        <f>'Master Data '!P72</f>
        <v>123.1</v>
      </c>
      <c r="C72" s="3">
        <f>'Master Data '!W72</f>
        <v>9.7123021942220067</v>
      </c>
      <c r="D72" s="3">
        <f>'Master Data '!S72</f>
        <v>132.1</v>
      </c>
      <c r="E72" s="34">
        <f>'Wealth Managers '!B97</f>
        <v>105.5735735633108</v>
      </c>
      <c r="F72" s="19">
        <f>'Master Data '!C72</f>
        <v>117.3</v>
      </c>
      <c r="G72" s="8">
        <f>'Master Data '!F72</f>
        <v>1108.4000000000001</v>
      </c>
      <c r="H72" s="8"/>
      <c r="I72" s="2">
        <f t="shared" si="36"/>
        <v>45047</v>
      </c>
      <c r="J72" s="5">
        <f t="shared" si="38"/>
        <v>3.25998370008143E-3</v>
      </c>
      <c r="K72" s="5">
        <f t="shared" si="39"/>
        <v>8.8481572852898479E-3</v>
      </c>
      <c r="L72" s="5">
        <f t="shared" si="40"/>
        <v>3.7993920972644378E-3</v>
      </c>
      <c r="M72" s="5">
        <f t="shared" si="41"/>
        <v>1.5643503204485238E-3</v>
      </c>
      <c r="N72" s="5">
        <f t="shared" si="42"/>
        <v>1.7079419299744051E-3</v>
      </c>
      <c r="O72" s="5">
        <f t="shared" si="42"/>
        <v>-5.4733064154328477E-3</v>
      </c>
      <c r="P72" s="5"/>
      <c r="Q72" s="2">
        <f t="shared" si="37"/>
        <v>45047</v>
      </c>
      <c r="R72" s="5">
        <f t="shared" si="43"/>
        <v>0.12317518248175183</v>
      </c>
      <c r="S72" s="5">
        <f t="shared" si="44"/>
        <v>0.22553015551959926</v>
      </c>
      <c r="T72" s="5">
        <f t="shared" si="45"/>
        <v>9.263854425144738E-2</v>
      </c>
      <c r="U72" s="5">
        <f t="shared" si="48"/>
        <v>5.4394358673735786E-2</v>
      </c>
      <c r="V72" s="5">
        <f t="shared" si="46"/>
        <v>0.19816138917262502</v>
      </c>
      <c r="W72" s="5">
        <f t="shared" si="47"/>
        <v>0.11700090698377522</v>
      </c>
      <c r="X72" s="5"/>
    </row>
    <row r="73" spans="1:24" x14ac:dyDescent="0.25">
      <c r="A73" s="2">
        <v>45078</v>
      </c>
      <c r="B73" s="3">
        <f>'Master Data '!P73</f>
        <v>124</v>
      </c>
      <c r="C73" s="3">
        <f>'Master Data '!W73</f>
        <v>9.7696184896555156</v>
      </c>
      <c r="D73" s="3">
        <f>'Master Data '!S73</f>
        <v>132.5</v>
      </c>
      <c r="E73" s="34">
        <f>'Wealth Managers '!B98</f>
        <v>105.59638561422524</v>
      </c>
      <c r="F73" s="19">
        <f>'Master Data '!C73</f>
        <v>117.4</v>
      </c>
      <c r="G73" s="8">
        <f>'Master Data '!F73</f>
        <v>1113.9000000000001</v>
      </c>
      <c r="H73" s="8"/>
      <c r="I73" s="2">
        <f t="shared" si="36"/>
        <v>45078</v>
      </c>
      <c r="J73" s="5">
        <f t="shared" si="38"/>
        <v>7.3111291632819309E-3</v>
      </c>
      <c r="K73" s="5">
        <f t="shared" si="39"/>
        <v>5.901411867889287E-3</v>
      </c>
      <c r="L73" s="5">
        <f t="shared" si="40"/>
        <v>3.0280090840272954E-3</v>
      </c>
      <c r="M73" s="5">
        <f t="shared" si="41"/>
        <v>2.1607728283213712E-4</v>
      </c>
      <c r="N73" s="5">
        <f t="shared" si="42"/>
        <v>8.5251491901115544E-4</v>
      </c>
      <c r="O73" s="5">
        <f t="shared" si="42"/>
        <v>4.9621075424034636E-3</v>
      </c>
      <c r="P73" s="5"/>
      <c r="Q73" s="2">
        <f t="shared" si="37"/>
        <v>45078</v>
      </c>
      <c r="R73" s="5">
        <f t="shared" si="43"/>
        <v>0.13138686131386867</v>
      </c>
      <c r="S73" s="5">
        <f t="shared" si="44"/>
        <v>0.23276251372383883</v>
      </c>
      <c r="T73" s="5">
        <f t="shared" si="45"/>
        <v>9.5947063688999121E-2</v>
      </c>
      <c r="U73" s="5">
        <f t="shared" si="48"/>
        <v>5.4622189341791541E-2</v>
      </c>
      <c r="V73" s="5">
        <f t="shared" si="46"/>
        <v>0.19918283963227781</v>
      </c>
      <c r="W73" s="5">
        <f t="shared" si="47"/>
        <v>0.12254358560919092</v>
      </c>
      <c r="X73" s="5"/>
    </row>
    <row r="74" spans="1:24" x14ac:dyDescent="0.25">
      <c r="A74" s="2">
        <v>45108</v>
      </c>
      <c r="B74" s="3">
        <f>'Master Data '!P74</f>
        <v>125.4</v>
      </c>
      <c r="C74" s="3">
        <f>'Master Data '!W74</f>
        <v>9.9058078349744285</v>
      </c>
      <c r="D74" s="3">
        <f>'Master Data '!S74</f>
        <v>134.6</v>
      </c>
      <c r="E74" s="34">
        <f>'Wealth Managers '!B99</f>
        <v>105.66046440892875</v>
      </c>
      <c r="F74" s="19">
        <f>'Master Data '!C74</f>
        <v>118.3</v>
      </c>
      <c r="G74" s="8">
        <f>'Master Data '!F74</f>
        <v>1119.4000000000001</v>
      </c>
      <c r="H74" s="8"/>
      <c r="I74" s="2">
        <f t="shared" si="36"/>
        <v>45108</v>
      </c>
      <c r="J74" s="5">
        <f t="shared" si="38"/>
        <v>1.1290322580645207E-2</v>
      </c>
      <c r="K74" s="5">
        <f t="shared" si="39"/>
        <v>1.394008839373983E-2</v>
      </c>
      <c r="L74" s="5">
        <f t="shared" si="40"/>
        <v>1.5849056603773542E-2</v>
      </c>
      <c r="M74" s="5">
        <f t="shared" si="41"/>
        <v>6.0682753799551272E-4</v>
      </c>
      <c r="N74" s="5">
        <f t="shared" si="42"/>
        <v>7.6660988074956681E-3</v>
      </c>
      <c r="O74" s="5">
        <f t="shared" si="42"/>
        <v>4.9376066074153869E-3</v>
      </c>
      <c r="P74" s="5"/>
      <c r="Q74" s="2">
        <f t="shared" si="37"/>
        <v>45108</v>
      </c>
      <c r="R74" s="5">
        <f t="shared" si="43"/>
        <v>0.14416058394160594</v>
      </c>
      <c r="S74" s="5">
        <f t="shared" si="44"/>
        <v>0.24994733213363804</v>
      </c>
      <c r="T74" s="5">
        <f t="shared" si="45"/>
        <v>0.11331679073614548</v>
      </c>
      <c r="U74" s="5">
        <f t="shared" si="48"/>
        <v>5.5262163128465255E-2</v>
      </c>
      <c r="V74" s="5">
        <f t="shared" si="46"/>
        <v>0.20837589376915211</v>
      </c>
      <c r="W74" s="5">
        <f t="shared" si="47"/>
        <v>0.12808626423460662</v>
      </c>
      <c r="X74" s="5"/>
    </row>
    <row r="75" spans="1:24" x14ac:dyDescent="0.25">
      <c r="A75" s="2">
        <v>45139</v>
      </c>
      <c r="B75" s="3">
        <f>'Master Data '!P75</f>
        <v>126.7</v>
      </c>
      <c r="C75" s="3">
        <f>'Master Data '!W75</f>
        <v>9.9960946025845256</v>
      </c>
      <c r="D75" s="3">
        <f>'Master Data '!S75</f>
        <v>136.4</v>
      </c>
      <c r="E75" s="34">
        <f>'Wealth Managers '!B100</f>
        <v>106.63813593931833</v>
      </c>
      <c r="F75" s="19">
        <f>'Master Data '!C75</f>
        <v>118.5</v>
      </c>
      <c r="G75" s="8">
        <f>'Master Data '!F75</f>
        <v>1114.4000000000001</v>
      </c>
      <c r="H75" s="8"/>
      <c r="I75" s="2">
        <f t="shared" si="36"/>
        <v>45139</v>
      </c>
      <c r="J75" s="5">
        <f t="shared" si="38"/>
        <v>1.0366826156299818E-2</v>
      </c>
      <c r="K75" s="5">
        <f t="shared" si="39"/>
        <v>9.1145284780633148E-3</v>
      </c>
      <c r="L75" s="5">
        <f t="shared" si="40"/>
        <v>1.3372956909361154E-2</v>
      </c>
      <c r="M75" s="5">
        <f t="shared" si="41"/>
        <v>9.2529550750958863E-3</v>
      </c>
      <c r="N75" s="5">
        <f t="shared" si="42"/>
        <v>1.6906170752324838E-3</v>
      </c>
      <c r="O75" s="5">
        <f t="shared" si="42"/>
        <v>-4.4666785778095406E-3</v>
      </c>
      <c r="P75" s="5"/>
      <c r="Q75" s="2">
        <f t="shared" si="37"/>
        <v>45139</v>
      </c>
      <c r="R75" s="5">
        <f t="shared" si="43"/>
        <v>0.15602189781021905</v>
      </c>
      <c r="S75" s="5">
        <f t="shared" si="44"/>
        <v>0.26134001268844936</v>
      </c>
      <c r="T75" s="5">
        <f t="shared" si="45"/>
        <v>0.12820512820512819</v>
      </c>
      <c r="U75" s="5">
        <f t="shared" si="48"/>
        <v>6.5026456516341452E-2</v>
      </c>
      <c r="V75" s="5">
        <f t="shared" si="46"/>
        <v>0.21041879468845753</v>
      </c>
      <c r="W75" s="5">
        <f t="shared" si="47"/>
        <v>0.12304746548422871</v>
      </c>
      <c r="X75" s="5"/>
    </row>
    <row r="76" spans="1:24" x14ac:dyDescent="0.25">
      <c r="A76" s="2">
        <v>45170</v>
      </c>
      <c r="B76" s="3">
        <f>'Master Data '!P76</f>
        <v>126.8</v>
      </c>
      <c r="C76" s="3">
        <f>'Master Data '!W76</f>
        <v>9.9364247519632407</v>
      </c>
      <c r="D76" s="3">
        <f>'Master Data '!S76</f>
        <v>135.5</v>
      </c>
      <c r="E76" s="34">
        <f>'Wealth Managers '!B101</f>
        <v>105.8680797037681</v>
      </c>
      <c r="F76" s="19">
        <f>'Master Data '!C76</f>
        <v>118.1</v>
      </c>
      <c r="G76" s="8">
        <f>'Master Data '!F76</f>
        <v>1115.4000000000001</v>
      </c>
      <c r="H76" s="8"/>
      <c r="I76" s="2">
        <f t="shared" si="36"/>
        <v>45170</v>
      </c>
      <c r="J76" s="5">
        <f t="shared" si="38"/>
        <v>7.8926598263610349E-4</v>
      </c>
      <c r="K76" s="5">
        <f t="shared" si="39"/>
        <v>-5.9693163173802979E-3</v>
      </c>
      <c r="L76" s="5">
        <f t="shared" si="40"/>
        <v>-6.5982404692082521E-3</v>
      </c>
      <c r="M76" s="5">
        <f t="shared" si="41"/>
        <v>-7.2212087051898907E-3</v>
      </c>
      <c r="N76" s="5">
        <f t="shared" si="42"/>
        <v>-3.3755274261603853E-3</v>
      </c>
      <c r="O76" s="5">
        <f t="shared" si="42"/>
        <v>8.9734386216798272E-4</v>
      </c>
      <c r="P76" s="5"/>
      <c r="Q76" s="2">
        <f t="shared" si="37"/>
        <v>45170</v>
      </c>
      <c r="R76" s="5">
        <f t="shared" si="43"/>
        <v>0.1569343065693431</v>
      </c>
      <c r="S76" s="5">
        <f t="shared" si="44"/>
        <v>0.25381067516894351</v>
      </c>
      <c r="T76" s="5">
        <f t="shared" si="45"/>
        <v>0.12076095947063684</v>
      </c>
      <c r="U76" s="5">
        <f t="shared" si="48"/>
        <v>5.7335678197288104E-2</v>
      </c>
      <c r="V76" s="5">
        <f t="shared" si="46"/>
        <v>0.20633299284984666</v>
      </c>
      <c r="W76" s="5">
        <f t="shared" si="47"/>
        <v>0.12405522523430429</v>
      </c>
      <c r="X76" s="5"/>
    </row>
    <row r="77" spans="1:24" x14ac:dyDescent="0.25">
      <c r="A77" s="2">
        <v>45200</v>
      </c>
      <c r="B77" s="3">
        <f>'Master Data '!P77</f>
        <v>125.4</v>
      </c>
      <c r="C77" s="3">
        <f>'Master Data '!W77</f>
        <v>9.7560574926925323</v>
      </c>
      <c r="D77" s="3">
        <f>'Master Data '!S77</f>
        <v>133.80000000000001</v>
      </c>
      <c r="E77" s="34">
        <f>'Wealth Managers '!B102</f>
        <v>104.25423389956214</v>
      </c>
      <c r="F77" s="19">
        <f>'Master Data '!C77</f>
        <v>116.1</v>
      </c>
      <c r="G77" s="8">
        <f>'Master Data '!F77</f>
        <v>1109.3</v>
      </c>
      <c r="H77" s="8"/>
      <c r="I77" s="2">
        <f t="shared" si="36"/>
        <v>45200</v>
      </c>
      <c r="J77" s="5">
        <f t="shared" si="38"/>
        <v>-1.1041009463722331E-2</v>
      </c>
      <c r="K77" s="5">
        <f t="shared" si="39"/>
        <v>-1.8152128534468237E-2</v>
      </c>
      <c r="L77" s="5">
        <f t="shared" si="40"/>
        <v>-1.2546125461254529E-2</v>
      </c>
      <c r="M77" s="5">
        <f t="shared" si="41"/>
        <v>-1.5243931964400452E-2</v>
      </c>
      <c r="N77" s="5">
        <f t="shared" si="42"/>
        <v>-1.6934801016088061E-2</v>
      </c>
      <c r="O77" s="5">
        <f t="shared" si="42"/>
        <v>-5.4688900842748212E-3</v>
      </c>
      <c r="P77" s="5"/>
      <c r="Q77" s="2">
        <f t="shared" si="37"/>
        <v>45200</v>
      </c>
      <c r="R77" s="5">
        <f t="shared" si="43"/>
        <v>0.14416058394160594</v>
      </c>
      <c r="S77" s="5">
        <f t="shared" si="44"/>
        <v>0.23105134263538846</v>
      </c>
      <c r="T77" s="5">
        <f t="shared" si="45"/>
        <v>0.10669975186104222</v>
      </c>
      <c r="U77" s="5">
        <f t="shared" si="48"/>
        <v>4.1217725055315436E-2</v>
      </c>
      <c r="V77" s="5">
        <f t="shared" si="46"/>
        <v>0.18590398365679253</v>
      </c>
      <c r="W77" s="5">
        <f t="shared" si="47"/>
        <v>0.1179078907588431</v>
      </c>
      <c r="X77" s="5"/>
    </row>
    <row r="78" spans="1:24" x14ac:dyDescent="0.25">
      <c r="A78" s="2">
        <v>45231</v>
      </c>
      <c r="B78" s="3">
        <f>'Master Data '!P78</f>
        <v>124.9</v>
      </c>
      <c r="C78" s="3">
        <f>'Master Data '!W78</f>
        <v>9.6021769622141111</v>
      </c>
      <c r="D78" s="3">
        <f>'Master Data '!S78</f>
        <v>131.9</v>
      </c>
      <c r="E78" s="34">
        <f>'Wealth Managers '!B103</f>
        <v>103.16959350121418</v>
      </c>
      <c r="F78" s="19">
        <f>'Master Data '!C78</f>
        <v>116</v>
      </c>
      <c r="G78" s="8">
        <f>'Master Data '!F78</f>
        <v>1098.5</v>
      </c>
      <c r="H78" s="8"/>
      <c r="I78" s="2">
        <f t="shared" si="36"/>
        <v>45231</v>
      </c>
      <c r="J78" s="5">
        <f t="shared" si="38"/>
        <v>-3.9872408293460922E-3</v>
      </c>
      <c r="K78" s="5">
        <f t="shared" si="39"/>
        <v>-1.5772819152990905E-2</v>
      </c>
      <c r="L78" s="5">
        <f t="shared" si="40"/>
        <v>-1.4200298953662224E-2</v>
      </c>
      <c r="M78" s="5">
        <f t="shared" si="41"/>
        <v>-1.0403801915545158E-2</v>
      </c>
      <c r="N78" s="5">
        <f t="shared" si="42"/>
        <v>-8.6132644272174266E-4</v>
      </c>
      <c r="O78" s="5">
        <f t="shared" si="42"/>
        <v>-9.7358694672315463E-3</v>
      </c>
      <c r="P78" s="5"/>
      <c r="Q78" s="2">
        <f t="shared" si="37"/>
        <v>45231</v>
      </c>
      <c r="R78" s="5">
        <f t="shared" si="43"/>
        <v>0.13959854014598552</v>
      </c>
      <c r="S78" s="5">
        <f t="shared" si="44"/>
        <v>0.21163419243995385</v>
      </c>
      <c r="T78" s="5">
        <f t="shared" si="45"/>
        <v>9.0984284532671628E-2</v>
      </c>
      <c r="U78" s="5">
        <f t="shared" si="48"/>
        <v>3.0385102092885374E-2</v>
      </c>
      <c r="V78" s="5">
        <f t="shared" si="46"/>
        <v>0.18488253319713988</v>
      </c>
      <c r="W78" s="5">
        <f t="shared" si="47"/>
        <v>0.10702408545802686</v>
      </c>
      <c r="X78" s="5"/>
    </row>
    <row r="79" spans="1:24" x14ac:dyDescent="0.25">
      <c r="A79" s="2">
        <v>45261</v>
      </c>
      <c r="B79" s="3">
        <f>'Master Data '!P79</f>
        <v>128.1</v>
      </c>
      <c r="C79" s="3">
        <f>'Master Data '!W79</f>
        <v>10.019148169128581</v>
      </c>
      <c r="D79" s="3">
        <f>'Master Data '!S79</f>
        <v>136.30000000000001</v>
      </c>
      <c r="E79" s="34">
        <f>'Wealth Managers '!B104</f>
        <v>106.4685407293364</v>
      </c>
      <c r="F79" s="19">
        <f>'Master Data '!C79</f>
        <v>120</v>
      </c>
      <c r="G79" s="8">
        <f>'Master Data '!F79</f>
        <v>1148.4000000000001</v>
      </c>
      <c r="H79" s="8"/>
      <c r="I79" s="2">
        <f t="shared" si="36"/>
        <v>45261</v>
      </c>
      <c r="J79" s="5">
        <f t="shared" si="38"/>
        <v>2.5620496397117602E-2</v>
      </c>
      <c r="K79" s="5">
        <f t="shared" si="39"/>
        <v>4.3424653446328773E-2</v>
      </c>
      <c r="L79" s="5">
        <f t="shared" si="40"/>
        <v>3.3358605003790794E-2</v>
      </c>
      <c r="M79" s="5">
        <f t="shared" si="41"/>
        <v>3.197596419805019E-2</v>
      </c>
      <c r="N79" s="5">
        <f t="shared" si="42"/>
        <v>3.4482758620689655E-2</v>
      </c>
      <c r="O79" s="5">
        <f t="shared" si="42"/>
        <v>4.5425580336823021E-2</v>
      </c>
      <c r="P79" s="5"/>
      <c r="Q79" s="2">
        <f t="shared" si="37"/>
        <v>45261</v>
      </c>
      <c r="R79" s="5">
        <f t="shared" si="43"/>
        <v>0.16879562043795621</v>
      </c>
      <c r="S79" s="5">
        <f t="shared" si="44"/>
        <v>0.26424898735038127</v>
      </c>
      <c r="T79" s="5">
        <f t="shared" si="45"/>
        <v>0.12737799834574032</v>
      </c>
      <c r="U79" s="5">
        <f t="shared" si="48"/>
        <v>6.3332659227611762E-2</v>
      </c>
      <c r="V79" s="5">
        <f t="shared" si="46"/>
        <v>0.22574055158324813</v>
      </c>
      <c r="W79" s="5">
        <f t="shared" si="47"/>
        <v>0.15731129698679849</v>
      </c>
      <c r="X79" s="5"/>
    </row>
    <row r="80" spans="1:24" x14ac:dyDescent="0.25">
      <c r="A80" s="2">
        <v>45292</v>
      </c>
      <c r="B80" s="3">
        <f>'Master Data '!P80</f>
        <v>130.6</v>
      </c>
      <c r="C80" s="3">
        <f>'Master Data '!W80</f>
        <v>10.345012802865591</v>
      </c>
      <c r="D80" s="3">
        <f>'Master Data '!S80</f>
        <v>139.69999999999999</v>
      </c>
      <c r="E80" s="34">
        <f>'Wealth Managers '!B105</f>
        <v>109.02972743443894</v>
      </c>
      <c r="F80" s="19">
        <f>'Master Data '!C80</f>
        <v>123.3</v>
      </c>
      <c r="G80" s="8">
        <f>'Master Data '!F80</f>
        <v>1190.9000000000001</v>
      </c>
      <c r="H80" s="8"/>
      <c r="I80" s="2">
        <f t="shared" si="36"/>
        <v>45292</v>
      </c>
      <c r="J80" s="5">
        <f t="shared" si="38"/>
        <v>1.95160031225605E-2</v>
      </c>
      <c r="K80" s="5">
        <f t="shared" si="39"/>
        <v>3.2524185513203442E-2</v>
      </c>
      <c r="L80" s="5">
        <f t="shared" si="40"/>
        <v>2.4944974321349796E-2</v>
      </c>
      <c r="M80" s="5">
        <f t="shared" si="41"/>
        <v>2.4055807354527139E-2</v>
      </c>
      <c r="N80" s="5">
        <f t="shared" si="42"/>
        <v>2.7499999999999976E-2</v>
      </c>
      <c r="O80" s="5">
        <f t="shared" si="42"/>
        <v>3.7008011145942175E-2</v>
      </c>
      <c r="P80" s="5"/>
      <c r="Q80" s="2">
        <f t="shared" si="37"/>
        <v>45292</v>
      </c>
      <c r="R80" s="5">
        <f t="shared" si="43"/>
        <v>0.19160583941605841</v>
      </c>
      <c r="S80" s="5">
        <f t="shared" si="44"/>
        <v>0.30536765594984466</v>
      </c>
      <c r="T80" s="5">
        <f t="shared" si="45"/>
        <v>0.15550041356492955</v>
      </c>
      <c r="U80" s="5">
        <f t="shared" si="48"/>
        <v>8.8911984831768251E-2</v>
      </c>
      <c r="V80" s="5">
        <f t="shared" si="46"/>
        <v>0.25944841675178743</v>
      </c>
      <c r="W80" s="5">
        <f t="shared" si="47"/>
        <v>0.20014108636501074</v>
      </c>
      <c r="X80" s="5"/>
    </row>
    <row r="81" spans="1:24" x14ac:dyDescent="0.25">
      <c r="A81" s="2">
        <v>45323</v>
      </c>
      <c r="B81" s="3">
        <f>'Master Data '!P81</f>
        <v>131.5</v>
      </c>
      <c r="C81" s="3">
        <f>'Master Data '!W81</f>
        <v>10.446009257548365</v>
      </c>
      <c r="D81" s="3">
        <f>'Master Data '!S81</f>
        <v>140.80000000000001</v>
      </c>
      <c r="E81" s="34">
        <f>'Wealth Managers '!B106</f>
        <v>109.41958282141505</v>
      </c>
      <c r="F81" s="19">
        <f>'Master Data '!C81</f>
        <v>124.2</v>
      </c>
      <c r="G81" s="8">
        <f>'Master Data '!F81</f>
        <v>1203.0999999999999</v>
      </c>
      <c r="H81" s="8"/>
      <c r="I81" s="2">
        <f t="shared" si="36"/>
        <v>45323</v>
      </c>
      <c r="J81" s="5">
        <f t="shared" si="38"/>
        <v>6.891271056661606E-3</v>
      </c>
      <c r="K81" s="5">
        <f t="shared" si="39"/>
        <v>9.7628158231759053E-3</v>
      </c>
      <c r="L81" s="5">
        <f t="shared" si="40"/>
        <v>7.874015748031659E-3</v>
      </c>
      <c r="M81" s="5">
        <f t="shared" si="41"/>
        <v>3.5756797356990013E-3</v>
      </c>
      <c r="N81" s="5">
        <f t="shared" si="42"/>
        <v>7.2992700729927473E-3</v>
      </c>
      <c r="O81" s="5">
        <f t="shared" si="42"/>
        <v>1.024435301032817E-2</v>
      </c>
      <c r="P81" s="5"/>
      <c r="Q81" s="2">
        <f t="shared" si="37"/>
        <v>45323</v>
      </c>
      <c r="R81" s="5">
        <f t="shared" si="43"/>
        <v>0.19981751824817526</v>
      </c>
      <c r="S81" s="5">
        <f t="shared" si="44"/>
        <v>0.31811171995641385</v>
      </c>
      <c r="T81" s="5">
        <f t="shared" si="45"/>
        <v>0.16459884201819688</v>
      </c>
      <c r="U81" s="5">
        <f t="shared" si="48"/>
        <v>9.2805585349890987E-2</v>
      </c>
      <c r="V81" s="5">
        <f t="shared" si="46"/>
        <v>0.26864147088866186</v>
      </c>
      <c r="W81" s="5">
        <f t="shared" si="47"/>
        <v>0.21243575531593265</v>
      </c>
      <c r="X81" s="5"/>
    </row>
    <row r="82" spans="1:24" x14ac:dyDescent="0.25">
      <c r="A82" s="2">
        <v>45352</v>
      </c>
      <c r="B82" s="3">
        <f>'Master Data '!P82</f>
        <v>133</v>
      </c>
      <c r="C82" s="3">
        <f>'Master Data '!W82</f>
        <v>10.579047435039168</v>
      </c>
      <c r="D82" s="3">
        <f>'Master Data '!S82</f>
        <v>143</v>
      </c>
      <c r="E82" s="34">
        <f>'Wealth Managers '!B107</f>
        <v>109.9291373968973</v>
      </c>
      <c r="F82" s="19">
        <f>'Master Data '!C82</f>
        <v>125.5</v>
      </c>
      <c r="G82" s="8">
        <f>'Master Data '!F82</f>
        <v>1218.3</v>
      </c>
      <c r="H82" s="8"/>
      <c r="I82" s="2">
        <f t="shared" si="36"/>
        <v>45352</v>
      </c>
      <c r="J82" s="5">
        <f t="shared" si="38"/>
        <v>1.1406844106463879E-2</v>
      </c>
      <c r="K82" s="5">
        <f t="shared" si="39"/>
        <v>1.2735789736608646E-2</v>
      </c>
      <c r="L82" s="5">
        <f t="shared" si="40"/>
        <v>1.5624999999999918E-2</v>
      </c>
      <c r="M82" s="5">
        <f t="shared" si="41"/>
        <v>4.6568864762892128E-3</v>
      </c>
      <c r="N82" s="5">
        <f t="shared" si="42"/>
        <v>1.046698872785827E-2</v>
      </c>
      <c r="O82" s="5">
        <f t="shared" si="42"/>
        <v>1.2634028759039188E-2</v>
      </c>
      <c r="P82" s="5"/>
      <c r="Q82" s="2">
        <f t="shared" si="37"/>
        <v>45352</v>
      </c>
      <c r="R82" s="5">
        <f t="shared" si="43"/>
        <v>0.21350364963503657</v>
      </c>
      <c r="S82" s="5">
        <f t="shared" si="44"/>
        <v>0.33489891367113828</v>
      </c>
      <c r="T82" s="5">
        <f t="shared" si="45"/>
        <v>0.18279569892473113</v>
      </c>
      <c r="U82" s="5">
        <f t="shared" si="48"/>
        <v>9.7894656901520202E-2</v>
      </c>
      <c r="V82" s="5">
        <f t="shared" si="46"/>
        <v>0.28192032686414703</v>
      </c>
      <c r="W82" s="5">
        <f t="shared" si="47"/>
        <v>0.22775370351708155</v>
      </c>
      <c r="X82" s="5"/>
    </row>
    <row r="83" spans="1:24" x14ac:dyDescent="0.25">
      <c r="A83" s="2">
        <v>45383</v>
      </c>
      <c r="B83" s="3">
        <f>'Master Data '!P83</f>
        <v>134.80000000000001</v>
      </c>
      <c r="C83" s="3">
        <f>'Master Data '!W83</f>
        <v>10.781533728617744</v>
      </c>
      <c r="D83" s="3">
        <f>'Master Data '!S83</f>
        <v>145.5</v>
      </c>
      <c r="E83" s="34">
        <f>'Wealth Managers '!B108</f>
        <v>111.87610749516853</v>
      </c>
      <c r="F83" s="19">
        <f>'Master Data '!C83</f>
        <v>126.9</v>
      </c>
      <c r="G83" s="8">
        <f>'Master Data '!F83</f>
        <v>1244.9000000000001</v>
      </c>
      <c r="H83" s="8"/>
      <c r="I83" s="2">
        <f t="shared" si="36"/>
        <v>45383</v>
      </c>
      <c r="J83" s="5">
        <f t="shared" si="38"/>
        <v>1.353383458646625E-2</v>
      </c>
      <c r="K83" s="5">
        <f t="shared" si="39"/>
        <v>1.9140314364024351E-2</v>
      </c>
      <c r="L83" s="5">
        <f t="shared" si="40"/>
        <v>1.7482517482517484E-2</v>
      </c>
      <c r="M83" s="5">
        <f t="shared" si="41"/>
        <v>1.771113777816449E-2</v>
      </c>
      <c r="N83" s="5">
        <f t="shared" si="42"/>
        <v>1.1155378486055823E-2</v>
      </c>
      <c r="O83" s="5">
        <f t="shared" si="42"/>
        <v>2.1833702700484393E-2</v>
      </c>
      <c r="P83" s="5"/>
      <c r="Q83" s="2">
        <f t="shared" si="37"/>
        <v>45383</v>
      </c>
      <c r="R83" s="5">
        <f t="shared" si="43"/>
        <v>0.22992700729927024</v>
      </c>
      <c r="S83" s="5">
        <f t="shared" si="44"/>
        <v>0.36044929852299851</v>
      </c>
      <c r="T83" s="5">
        <f t="shared" si="45"/>
        <v>0.20347394540942923</v>
      </c>
      <c r="U83" s="5">
        <f t="shared" si="48"/>
        <v>0.11733962043581367</v>
      </c>
      <c r="V83" s="5">
        <f t="shared" si="46"/>
        <v>0.29622063329928494</v>
      </c>
      <c r="W83" s="5">
        <f t="shared" si="47"/>
        <v>0.25456011286909214</v>
      </c>
      <c r="X83" s="5"/>
    </row>
    <row r="84" spans="1:24" x14ac:dyDescent="0.25">
      <c r="A84" s="2">
        <v>45413</v>
      </c>
      <c r="B84" s="3">
        <f>'Master Data '!P84</f>
        <v>134.1</v>
      </c>
      <c r="C84" s="3">
        <f>'Master Data '!W84</f>
        <v>10.548061090322809</v>
      </c>
      <c r="D84" s="3">
        <f>'Master Data '!S84</f>
        <v>143.19999999999999</v>
      </c>
      <c r="E84" s="34">
        <f>'Wealth Managers '!B109</f>
        <v>110.69005172440315</v>
      </c>
      <c r="F84" s="19">
        <f>'Master Data '!C84</f>
        <v>124.8</v>
      </c>
      <c r="G84" s="8">
        <f>'Master Data '!F84</f>
        <v>1222.5</v>
      </c>
      <c r="H84" s="8"/>
      <c r="I84" s="2">
        <f t="shared" si="36"/>
        <v>45413</v>
      </c>
      <c r="J84" s="5">
        <f t="shared" si="38"/>
        <v>-5.1928783382790581E-3</v>
      </c>
      <c r="K84" s="5">
        <f t="shared" si="39"/>
        <v>-2.165486322926587E-2</v>
      </c>
      <c r="L84" s="5">
        <f t="shared" si="40"/>
        <v>-1.5807560137457124E-2</v>
      </c>
      <c r="M84" s="5">
        <f t="shared" si="41"/>
        <v>-1.0601510879493186E-2</v>
      </c>
      <c r="N84" s="5">
        <f t="shared" si="42"/>
        <v>-1.6548463356974061E-2</v>
      </c>
      <c r="O84" s="5">
        <f t="shared" si="42"/>
        <v>-1.7993413125552325E-2</v>
      </c>
      <c r="P84" s="5"/>
      <c r="Q84" s="2">
        <f t="shared" si="37"/>
        <v>45413</v>
      </c>
      <c r="R84" s="5">
        <f t="shared" si="43"/>
        <v>0.22354014598540148</v>
      </c>
      <c r="S84" s="5">
        <f t="shared" si="44"/>
        <v>0.33098895503313225</v>
      </c>
      <c r="T84" s="5">
        <f t="shared" si="45"/>
        <v>0.18444995864350688</v>
      </c>
      <c r="U84" s="5">
        <f t="shared" si="48"/>
        <v>0.1054941322936746</v>
      </c>
      <c r="V84" s="5">
        <f t="shared" si="46"/>
        <v>0.27477017364657802</v>
      </c>
      <c r="W84" s="5">
        <f t="shared" si="47"/>
        <v>0.23198629446739902</v>
      </c>
      <c r="X84" s="5"/>
    </row>
    <row r="85" spans="1:24" x14ac:dyDescent="0.25">
      <c r="A85" s="2">
        <v>45444</v>
      </c>
      <c r="B85" s="3">
        <f>'Master Data '!P85</f>
        <v>135.19999999999999</v>
      </c>
      <c r="C85" s="3">
        <f>'Master Data '!W85</f>
        <v>10.710342119850806</v>
      </c>
      <c r="D85" s="3">
        <f>'Master Data '!S85</f>
        <v>145.1</v>
      </c>
      <c r="E85" s="34">
        <f>'Wealth Managers '!B110</f>
        <v>111.22421255705154</v>
      </c>
      <c r="F85" s="19">
        <f>'Master Data '!C85</f>
        <v>126</v>
      </c>
      <c r="G85" s="8">
        <f>'Master Data '!F85</f>
        <v>1244</v>
      </c>
      <c r="H85" s="8"/>
      <c r="I85" s="2">
        <f t="shared" si="36"/>
        <v>45444</v>
      </c>
      <c r="J85" s="5">
        <f t="shared" ref="J85:J104" si="49">(B85-B84)/B84</f>
        <v>8.2028337061893688E-3</v>
      </c>
      <c r="K85" s="5">
        <f t="shared" ref="K85:K104" si="50">(C85-C84)/C84</f>
        <v>1.5384915591442576E-2</v>
      </c>
      <c r="L85" s="5">
        <f t="shared" ref="L85:L104" si="51">(D85-D84)/D84</f>
        <v>1.3268156424581047E-2</v>
      </c>
      <c r="M85" s="5">
        <f t="shared" ref="M85:M104" si="52">(E85-E84)/E84</f>
        <v>4.82573478218579E-3</v>
      </c>
      <c r="N85" s="5">
        <f t="shared" ref="N85:N104" si="53">(F85-F84)/F84</f>
        <v>9.6153846153846385E-3</v>
      </c>
      <c r="O85" s="5">
        <f t="shared" ref="O85:O104" si="54">(G85-G84)/G84</f>
        <v>1.7586912065439674E-2</v>
      </c>
      <c r="P85" s="5"/>
      <c r="Q85" s="2">
        <f t="shared" si="37"/>
        <v>45444</v>
      </c>
      <c r="R85" s="5">
        <f t="shared" ref="R85:R103" si="55">(B85-$B$2)/$B$2</f>
        <v>0.23357664233576639</v>
      </c>
      <c r="S85" s="5">
        <f t="shared" ref="S85:S103" si="56">(C85-$C$2)/$C$2</f>
        <v>0.35146610775945936</v>
      </c>
      <c r="T85" s="5">
        <f t="shared" ref="T85:T103" si="57">(D85-$D$2)/$D$2</f>
        <v>0.20016542597187748</v>
      </c>
      <c r="U85" s="5">
        <f t="shared" ref="U85:U103" si="58">(E85-$E$2)/$E$2</f>
        <v>0.11082895377938648</v>
      </c>
      <c r="V85" s="5">
        <f t="shared" ref="V85:V103" si="59">(F85-$F$2)/$F$2</f>
        <v>0.28702757916241056</v>
      </c>
      <c r="W85" s="5">
        <f t="shared" ref="W85:W103" si="60">(G85-$G$2)/$G$2</f>
        <v>0.25365312909402404</v>
      </c>
      <c r="X85" s="5"/>
    </row>
    <row r="86" spans="1:24" x14ac:dyDescent="0.25">
      <c r="A86" s="2">
        <v>45474</v>
      </c>
      <c r="B86" s="3">
        <f>'Master Data '!P86</f>
        <v>136.6</v>
      </c>
      <c r="C86" s="3">
        <f>'Master Data '!W86</f>
        <v>10.909566427415641</v>
      </c>
      <c r="D86" s="3">
        <f>'Master Data '!S86</f>
        <v>147.1</v>
      </c>
      <c r="E86" s="34">
        <f>'Wealth Managers '!B111</f>
        <v>112.86112672735077</v>
      </c>
      <c r="F86" s="19">
        <f>'Master Data '!C86</f>
        <v>127.2</v>
      </c>
      <c r="G86" s="8">
        <f>'Master Data '!F86</f>
        <v>1260.2</v>
      </c>
      <c r="H86" s="8"/>
      <c r="I86" s="2">
        <f t="shared" si="36"/>
        <v>45474</v>
      </c>
      <c r="J86" s="5">
        <f t="shared" si="49"/>
        <v>1.0355029585798859E-2</v>
      </c>
      <c r="K86" s="5">
        <f t="shared" si="50"/>
        <v>1.8601115196459305E-2</v>
      </c>
      <c r="L86" s="5">
        <f t="shared" si="51"/>
        <v>1.3783597518952447E-2</v>
      </c>
      <c r="M86" s="5">
        <f t="shared" si="52"/>
        <v>1.4717246655799692E-2</v>
      </c>
      <c r="N86" s="5">
        <f t="shared" si="53"/>
        <v>9.5238095238095472E-3</v>
      </c>
      <c r="O86" s="5">
        <f t="shared" si="54"/>
        <v>1.3022508038585245E-2</v>
      </c>
      <c r="P86" s="5"/>
      <c r="Q86" s="2">
        <f t="shared" si="37"/>
        <v>45474</v>
      </c>
      <c r="R86" s="5">
        <f t="shared" si="55"/>
        <v>0.24635036496350365</v>
      </c>
      <c r="S86" s="5">
        <f t="shared" si="56"/>
        <v>0.37660488451400354</v>
      </c>
      <c r="T86" s="5">
        <f t="shared" si="57"/>
        <v>0.21670802315963597</v>
      </c>
      <c r="U86" s="5">
        <f t="shared" si="58"/>
        <v>0.12717729748456164</v>
      </c>
      <c r="V86" s="5">
        <f t="shared" si="59"/>
        <v>0.29928498467824305</v>
      </c>
      <c r="W86" s="5">
        <f t="shared" si="60"/>
        <v>0.2699788370452485</v>
      </c>
      <c r="X86" s="5"/>
    </row>
    <row r="87" spans="1:24" x14ac:dyDescent="0.25">
      <c r="A87" s="2">
        <v>45505</v>
      </c>
      <c r="B87" s="3">
        <f>'Master Data '!P87</f>
        <v>137.5</v>
      </c>
      <c r="C87" s="3">
        <f>'Master Data '!W87</f>
        <v>11.03338467660655</v>
      </c>
      <c r="D87" s="3">
        <f>'Master Data '!S87</f>
        <v>149</v>
      </c>
      <c r="E87" s="34">
        <f>'Wealth Managers '!B112</f>
        <v>113.53130548155647</v>
      </c>
      <c r="F87" s="19">
        <f>'Master Data '!C87</f>
        <v>128.5</v>
      </c>
      <c r="G87" s="8">
        <f>'Master Data '!F87</f>
        <v>1283</v>
      </c>
      <c r="H87" s="8"/>
      <c r="I87" s="2">
        <f t="shared" si="36"/>
        <v>45505</v>
      </c>
      <c r="J87" s="5">
        <f t="shared" si="49"/>
        <v>6.5885797950220037E-3</v>
      </c>
      <c r="K87" s="5">
        <f t="shared" si="50"/>
        <v>1.1349511459938091E-2</v>
      </c>
      <c r="L87" s="5">
        <f t="shared" si="51"/>
        <v>1.2916383412644498E-2</v>
      </c>
      <c r="M87" s="5">
        <f t="shared" si="52"/>
        <v>5.938083143762346E-3</v>
      </c>
      <c r="N87" s="5">
        <f t="shared" si="53"/>
        <v>1.0220125786163499E-2</v>
      </c>
      <c r="O87" s="5">
        <f t="shared" si="54"/>
        <v>1.8092366291064872E-2</v>
      </c>
      <c r="P87" s="5"/>
      <c r="Q87" s="2">
        <f t="shared" si="37"/>
        <v>45505</v>
      </c>
      <c r="R87" s="5">
        <f t="shared" si="55"/>
        <v>0.25456204379562053</v>
      </c>
      <c r="S87" s="5">
        <f t="shared" si="56"/>
        <v>0.392228677426602</v>
      </c>
      <c r="T87" s="5">
        <f t="shared" si="57"/>
        <v>0.23242349048800656</v>
      </c>
      <c r="U87" s="5">
        <f t="shared" si="58"/>
        <v>0.1338705699947863</v>
      </c>
      <c r="V87" s="5">
        <f t="shared" si="59"/>
        <v>0.31256384065372822</v>
      </c>
      <c r="W87" s="5">
        <f t="shared" si="60"/>
        <v>0.29295575934697177</v>
      </c>
      <c r="X87" s="5"/>
    </row>
    <row r="88" spans="1:24" x14ac:dyDescent="0.25">
      <c r="A88" s="2">
        <v>45536</v>
      </c>
      <c r="B88" s="3">
        <f>'Master Data '!P88</f>
        <v>138.1</v>
      </c>
      <c r="C88" s="3">
        <f>'Master Data '!W88</f>
        <v>11.116167282999797</v>
      </c>
      <c r="D88" s="3">
        <f>'Master Data '!S88</f>
        <v>149.9</v>
      </c>
      <c r="E88" s="34">
        <f>'Wealth Managers '!B113</f>
        <v>114.62021779955133</v>
      </c>
      <c r="F88" s="19">
        <f>'Master Data '!C88</f>
        <v>129</v>
      </c>
      <c r="G88" s="8">
        <f>'Master Data '!F88</f>
        <v>1285.5</v>
      </c>
      <c r="H88" s="8"/>
      <c r="I88" s="2">
        <f t="shared" si="36"/>
        <v>45536</v>
      </c>
      <c r="J88" s="5">
        <f t="shared" si="49"/>
        <v>4.3636363636363222E-3</v>
      </c>
      <c r="K88" s="5">
        <f t="shared" si="50"/>
        <v>7.5029203476215077E-3</v>
      </c>
      <c r="L88" s="5">
        <f t="shared" si="51"/>
        <v>6.0402684563758769E-3</v>
      </c>
      <c r="M88" s="5">
        <f t="shared" si="52"/>
        <v>9.5912956640118209E-3</v>
      </c>
      <c r="N88" s="5">
        <f t="shared" si="53"/>
        <v>3.8910505836575876E-3</v>
      </c>
      <c r="O88" s="5">
        <f t="shared" si="54"/>
        <v>1.9485580670303975E-3</v>
      </c>
      <c r="P88" s="5"/>
      <c r="Q88" s="2">
        <f>A88</f>
        <v>45536</v>
      </c>
      <c r="R88" s="5">
        <f t="shared" si="55"/>
        <v>0.26003649635036497</v>
      </c>
      <c r="S88" s="5">
        <f t="shared" si="56"/>
        <v>0.40267445829900822</v>
      </c>
      <c r="T88" s="5">
        <f t="shared" si="57"/>
        <v>0.23986765922249792</v>
      </c>
      <c r="U88" s="5">
        <f t="shared" si="58"/>
        <v>0.1447458578763279</v>
      </c>
      <c r="V88" s="5">
        <f t="shared" si="59"/>
        <v>0.31767109295199175</v>
      </c>
      <c r="W88" s="5">
        <f t="shared" si="60"/>
        <v>0.29547515872216068</v>
      </c>
      <c r="X88" s="5"/>
    </row>
    <row r="89" spans="1:24" x14ac:dyDescent="0.25">
      <c r="A89" s="2">
        <f>'Master Data '!B89</f>
        <v>45566</v>
      </c>
      <c r="B89" s="3">
        <f>'Master Data '!P89</f>
        <v>139.19999999999999</v>
      </c>
      <c r="C89" s="3">
        <f>'Master Data '!W89</f>
        <v>11.226141514221471</v>
      </c>
      <c r="D89" s="3">
        <f>'Master Data '!S89</f>
        <v>151.6</v>
      </c>
      <c r="E89" s="34">
        <f>'Wealth Managers '!B114</f>
        <v>116.17280427602076</v>
      </c>
      <c r="F89" s="19">
        <f>'Master Data '!C89</f>
        <v>130.1</v>
      </c>
      <c r="G89" s="8">
        <f>'Master Data '!F89</f>
        <v>1303.4000000000001</v>
      </c>
      <c r="H89" s="8"/>
      <c r="I89" s="2">
        <f t="shared" si="36"/>
        <v>45566</v>
      </c>
      <c r="J89" s="5">
        <f t="shared" si="49"/>
        <v>7.9652425778421031E-3</v>
      </c>
      <c r="K89" s="5">
        <f t="shared" si="50"/>
        <v>9.893178864792733E-3</v>
      </c>
      <c r="L89" s="5">
        <f t="shared" si="51"/>
        <v>1.1340893929286115E-2</v>
      </c>
      <c r="M89" s="5">
        <f t="shared" si="52"/>
        <v>1.3545485310319369E-2</v>
      </c>
      <c r="N89" s="5">
        <f t="shared" si="53"/>
        <v>8.5271317829456929E-3</v>
      </c>
      <c r="O89" s="5">
        <f t="shared" si="54"/>
        <v>1.3924542979385524E-2</v>
      </c>
      <c r="P89" s="5"/>
      <c r="Q89" s="2">
        <f>A89</f>
        <v>45566</v>
      </c>
      <c r="R89" s="5">
        <f t="shared" si="55"/>
        <v>0.27007299270072987</v>
      </c>
      <c r="S89" s="5">
        <f t="shared" si="56"/>
        <v>0.41655136760403655</v>
      </c>
      <c r="T89" s="5">
        <f t="shared" si="57"/>
        <v>0.25392886683209254</v>
      </c>
      <c r="U89" s="5">
        <f t="shared" si="58"/>
        <v>0.16025199607824064</v>
      </c>
      <c r="V89" s="5">
        <f t="shared" si="59"/>
        <v>0.32890704800817144</v>
      </c>
      <c r="W89" s="5">
        <f t="shared" si="60"/>
        <v>0.31351405824851369</v>
      </c>
      <c r="X89" s="5"/>
    </row>
    <row r="90" spans="1:24" x14ac:dyDescent="0.25">
      <c r="A90" s="2">
        <f>'Master Data '!B90</f>
        <v>45597</v>
      </c>
      <c r="B90" s="3">
        <f>'Master Data '!P90</f>
        <v>139.19999999999999</v>
      </c>
      <c r="C90" s="3">
        <f>'Master Data '!W90</f>
        <v>11.137901412514793</v>
      </c>
      <c r="D90" s="3">
        <f>'Master Data '!S90</f>
        <v>150.6</v>
      </c>
      <c r="E90" s="34">
        <f>'Wealth Managers '!B115</f>
        <v>115.71938272469878</v>
      </c>
      <c r="F90" s="19">
        <f>'Master Data '!C90</f>
        <v>129.1</v>
      </c>
      <c r="G90" s="8">
        <f>'Master Data '!F90</f>
        <v>1297</v>
      </c>
      <c r="H90" s="8"/>
      <c r="I90" s="2">
        <f t="shared" si="36"/>
        <v>45597</v>
      </c>
      <c r="J90" s="5">
        <f t="shared" si="49"/>
        <v>0</v>
      </c>
      <c r="K90" s="5">
        <f t="shared" si="50"/>
        <v>-7.8602342216061976E-3</v>
      </c>
      <c r="L90" s="5">
        <f t="shared" si="51"/>
        <v>-6.5963060686015833E-3</v>
      </c>
      <c r="M90" s="5">
        <f t="shared" si="52"/>
        <v>-3.902992220491413E-3</v>
      </c>
      <c r="N90" s="5">
        <f t="shared" si="53"/>
        <v>-7.6863950807071488E-3</v>
      </c>
      <c r="O90" s="5">
        <f t="shared" si="54"/>
        <v>-4.9102347706000389E-3</v>
      </c>
      <c r="P90" s="8"/>
      <c r="Q90" s="2">
        <f>A90</f>
        <v>45597</v>
      </c>
      <c r="R90" s="5">
        <f t="shared" si="55"/>
        <v>0.27007299270072987</v>
      </c>
      <c r="S90" s="5">
        <f t="shared" si="56"/>
        <v>0.40541694206773227</v>
      </c>
      <c r="T90" s="5">
        <f t="shared" si="57"/>
        <v>0.2456575682382133</v>
      </c>
      <c r="U90" s="5">
        <f t="shared" si="58"/>
        <v>0.15572354156373763</v>
      </c>
      <c r="V90" s="5">
        <f t="shared" si="59"/>
        <v>0.31869254341164438</v>
      </c>
      <c r="W90" s="5">
        <f t="shared" si="60"/>
        <v>0.30706439584802991</v>
      </c>
      <c r="X90" s="5"/>
    </row>
    <row r="91" spans="1:24" x14ac:dyDescent="0.25">
      <c r="A91" s="2">
        <f>'Master Data '!B91</f>
        <v>45627</v>
      </c>
      <c r="B91" s="3">
        <f>'Master Data '!P91</f>
        <v>142.5</v>
      </c>
      <c r="C91" s="3">
        <f>'Master Data '!W91</f>
        <v>11.55148552167234</v>
      </c>
      <c r="D91" s="3">
        <f>'Master Data '!S91</f>
        <v>155.30000000000001</v>
      </c>
      <c r="E91" s="34">
        <f>'Wealth Managers '!B116</f>
        <v>117.76460697484873</v>
      </c>
      <c r="F91" s="19">
        <f>'Master Data '!C91</f>
        <v>134.30000000000001</v>
      </c>
      <c r="G91" s="8">
        <f>'Master Data '!F91</f>
        <v>1329.5</v>
      </c>
      <c r="H91" s="8"/>
      <c r="I91" s="2">
        <f t="shared" si="36"/>
        <v>45627</v>
      </c>
      <c r="J91" s="5">
        <f t="shared" si="49"/>
        <v>2.370689655172422E-2</v>
      </c>
      <c r="K91" s="5">
        <f t="shared" si="50"/>
        <v>3.7133037350540278E-2</v>
      </c>
      <c r="L91" s="5">
        <f t="shared" si="51"/>
        <v>3.120849933598949E-2</v>
      </c>
      <c r="M91" s="5">
        <f t="shared" si="52"/>
        <v>1.7673998961916609E-2</v>
      </c>
      <c r="N91" s="5">
        <f t="shared" si="53"/>
        <v>4.0278853601859156E-2</v>
      </c>
      <c r="O91" s="5">
        <f t="shared" si="54"/>
        <v>2.5057825751734774E-2</v>
      </c>
      <c r="P91" s="5"/>
      <c r="Q91" s="2">
        <f t="shared" ref="Q91:Q104" si="61">A91</f>
        <v>45627</v>
      </c>
      <c r="R91" s="5">
        <f t="shared" si="55"/>
        <v>0.30018248175182488</v>
      </c>
      <c r="S91" s="5">
        <f t="shared" si="56"/>
        <v>0.45760434187061544</v>
      </c>
      <c r="T91" s="5">
        <f t="shared" si="57"/>
        <v>0.28453267162944584</v>
      </c>
      <c r="U91" s="5">
        <f t="shared" si="58"/>
        <v>0.17614979823759772</v>
      </c>
      <c r="V91" s="5">
        <f t="shared" si="59"/>
        <v>0.37180796731358534</v>
      </c>
      <c r="W91" s="5">
        <f t="shared" si="60"/>
        <v>0.33981658772548629</v>
      </c>
      <c r="X91" s="5"/>
    </row>
    <row r="92" spans="1:24" x14ac:dyDescent="0.25">
      <c r="A92" s="2">
        <f>'Master Data '!B92</f>
        <v>45658</v>
      </c>
      <c r="B92" s="3">
        <f>'Master Data '!P92</f>
        <v>142</v>
      </c>
      <c r="C92" s="3">
        <f>'Master Data '!W92</f>
        <v>11.439445937722512</v>
      </c>
      <c r="D92" s="3">
        <f>'Master Data '!S92</f>
        <v>154.5</v>
      </c>
      <c r="E92" s="34">
        <f>'Wealth Managers '!B117</f>
        <v>116.84041987843833</v>
      </c>
      <c r="F92" s="19">
        <f>'Master Data '!C92</f>
        <v>132.80000000000001</v>
      </c>
      <c r="G92" s="8">
        <f>'Master Data '!F92</f>
        <v>1323.5</v>
      </c>
      <c r="H92" s="8"/>
      <c r="I92" s="2">
        <f t="shared" si="36"/>
        <v>45658</v>
      </c>
      <c r="J92" s="5">
        <f t="shared" si="49"/>
        <v>-3.5087719298245615E-3</v>
      </c>
      <c r="K92" s="5">
        <f t="shared" si="50"/>
        <v>-9.6991494072017834E-3</v>
      </c>
      <c r="L92" s="5">
        <f t="shared" si="51"/>
        <v>-5.1513200257566729E-3</v>
      </c>
      <c r="M92" s="5">
        <f t="shared" si="52"/>
        <v>-7.8477491680313382E-3</v>
      </c>
      <c r="N92" s="5">
        <f t="shared" si="53"/>
        <v>-1.1169024571854057E-2</v>
      </c>
      <c r="O92" s="5">
        <f t="shared" si="54"/>
        <v>-4.5129748025573525E-3</v>
      </c>
      <c r="P92" s="5"/>
      <c r="Q92" s="2">
        <f t="shared" si="61"/>
        <v>45658</v>
      </c>
      <c r="R92" s="5">
        <f t="shared" si="55"/>
        <v>0.29562043795620446</v>
      </c>
      <c r="S92" s="5">
        <f t="shared" si="56"/>
        <v>0.44346681958222633</v>
      </c>
      <c r="T92" s="5">
        <f t="shared" si="57"/>
        <v>0.27791563275434239</v>
      </c>
      <c r="U92" s="5">
        <f t="shared" si="58"/>
        <v>0.16691966963699839</v>
      </c>
      <c r="V92" s="5">
        <f t="shared" si="59"/>
        <v>0.35648621041879475</v>
      </c>
      <c r="W92" s="5">
        <f t="shared" si="60"/>
        <v>0.33377002922503279</v>
      </c>
      <c r="X92" s="5"/>
    </row>
    <row r="93" spans="1:24" x14ac:dyDescent="0.25">
      <c r="A93" s="2">
        <f>'Master Data '!B93</f>
        <v>45689</v>
      </c>
      <c r="B93" s="3">
        <f>'Master Data '!P93</f>
        <v>143.6</v>
      </c>
      <c r="C93" s="3">
        <f>'Master Data '!W93</f>
        <v>11.59177352090793</v>
      </c>
      <c r="D93" s="3">
        <f>'Master Data '!S93</f>
        <v>156.69999999999999</v>
      </c>
      <c r="E93" s="34">
        <f>'Wealth Managers '!B118</f>
        <v>118.5806290657996</v>
      </c>
      <c r="F93" s="19">
        <f>'Master Data '!C93</f>
        <v>134.9</v>
      </c>
      <c r="G93" s="8">
        <f>'Master Data '!F93</f>
        <v>1337.2</v>
      </c>
      <c r="H93" s="8"/>
      <c r="I93" s="2">
        <f t="shared" si="36"/>
        <v>45689</v>
      </c>
      <c r="J93" s="5">
        <f t="shared" si="49"/>
        <v>1.1267605633802778E-2</v>
      </c>
      <c r="K93" s="5">
        <f t="shared" si="50"/>
        <v>1.3315993100951256E-2</v>
      </c>
      <c r="L93" s="5">
        <f t="shared" si="51"/>
        <v>1.4239482200647175E-2</v>
      </c>
      <c r="M93" s="5">
        <f t="shared" si="52"/>
        <v>1.4893897070652437E-2</v>
      </c>
      <c r="N93" s="5">
        <f t="shared" si="53"/>
        <v>1.581325301204815E-2</v>
      </c>
      <c r="O93" s="5">
        <f t="shared" si="54"/>
        <v>1.0351341140914277E-2</v>
      </c>
      <c r="P93" s="5"/>
      <c r="Q93" s="2">
        <f t="shared" si="61"/>
        <v>45689</v>
      </c>
      <c r="R93" s="5">
        <f t="shared" si="55"/>
        <v>0.31021897810218979</v>
      </c>
      <c r="S93" s="5">
        <f t="shared" si="56"/>
        <v>0.46268801379323532</v>
      </c>
      <c r="T93" s="5">
        <f t="shared" si="57"/>
        <v>0.29611248966087661</v>
      </c>
      <c r="U93" s="5">
        <f t="shared" si="58"/>
        <v>0.18429965108629159</v>
      </c>
      <c r="V93" s="5">
        <f t="shared" si="59"/>
        <v>0.3779366700715015</v>
      </c>
      <c r="W93" s="5">
        <f t="shared" si="60"/>
        <v>0.34757633780106834</v>
      </c>
      <c r="X93" s="5"/>
    </row>
    <row r="94" spans="1:24" x14ac:dyDescent="0.25">
      <c r="A94" s="2">
        <f>'Master Data '!B94</f>
        <v>45717</v>
      </c>
      <c r="B94" s="3">
        <f>'Master Data '!P94</f>
        <v>143.4</v>
      </c>
      <c r="C94" s="3">
        <f>'Master Data '!W94</f>
        <v>11.610309229246447</v>
      </c>
      <c r="D94" s="3">
        <f>'Master Data '!S94</f>
        <v>157</v>
      </c>
      <c r="E94" s="34">
        <f>'Wealth Managers '!B119</f>
        <v>118.98705950100572</v>
      </c>
      <c r="F94" s="19">
        <f>'Master Data '!C94</f>
        <v>134.69999999999999</v>
      </c>
      <c r="G94" s="8">
        <f>'Master Data '!F94</f>
        <v>1326.2</v>
      </c>
      <c r="H94" s="8"/>
      <c r="I94" s="2">
        <f t="shared" si="36"/>
        <v>45717</v>
      </c>
      <c r="J94" s="5">
        <f t="shared" si="49"/>
        <v>-1.3927576601670518E-3</v>
      </c>
      <c r="K94" s="5">
        <f t="shared" si="50"/>
        <v>1.5990398971377491E-3</v>
      </c>
      <c r="L94" s="5">
        <f t="shared" si="51"/>
        <v>1.9144862795150695E-3</v>
      </c>
      <c r="M94" s="5">
        <f t="shared" si="52"/>
        <v>3.4274606097813246E-3</v>
      </c>
      <c r="N94" s="5">
        <f t="shared" si="53"/>
        <v>-1.4825796886583917E-3</v>
      </c>
      <c r="O94" s="5">
        <f t="shared" si="54"/>
        <v>-8.2261441818725686E-3</v>
      </c>
      <c r="P94" s="5"/>
      <c r="Q94" s="2">
        <f t="shared" si="61"/>
        <v>45717</v>
      </c>
      <c r="R94" s="5">
        <f t="shared" si="55"/>
        <v>0.3083941605839417</v>
      </c>
      <c r="S94" s="5">
        <f t="shared" si="56"/>
        <v>0.46502691028435589</v>
      </c>
      <c r="T94" s="5">
        <f t="shared" si="57"/>
        <v>0.29859387923904046</v>
      </c>
      <c r="U94" s="5">
        <f t="shared" si="58"/>
        <v>0.18835879149056761</v>
      </c>
      <c r="V94" s="5">
        <f t="shared" si="59"/>
        <v>0.37589376915219591</v>
      </c>
      <c r="W94" s="5">
        <f t="shared" si="60"/>
        <v>0.33649098055023691</v>
      </c>
      <c r="X94" s="5"/>
    </row>
    <row r="95" spans="1:24" x14ac:dyDescent="0.25">
      <c r="A95" s="2">
        <f>'Master Data '!B95</f>
        <v>45748</v>
      </c>
      <c r="B95" s="3">
        <f>'Master Data '!P95</f>
        <v>139.9</v>
      </c>
      <c r="C95" s="3">
        <f>'Master Data '!W95</f>
        <v>11.19233309252385</v>
      </c>
      <c r="D95" s="3">
        <f>'Master Data '!S95</f>
        <v>152.4</v>
      </c>
      <c r="E95" s="34">
        <f>'Wealth Managers '!B120</f>
        <v>116.64186105325044</v>
      </c>
      <c r="F95" s="19">
        <f>'Master Data '!C95</f>
        <v>129.30000000000001</v>
      </c>
      <c r="G95" s="8">
        <f>'Master Data '!F95</f>
        <v>1274.4000000000001</v>
      </c>
      <c r="H95" s="8"/>
      <c r="I95" s="2">
        <f t="shared" si="36"/>
        <v>45748</v>
      </c>
      <c r="J95" s="5">
        <f t="shared" si="49"/>
        <v>-2.4407252440725242E-2</v>
      </c>
      <c r="K95" s="5">
        <f t="shared" si="50"/>
        <v>-3.6000431036730049E-2</v>
      </c>
      <c r="L95" s="5">
        <f t="shared" si="51"/>
        <v>-2.9299363057324803E-2</v>
      </c>
      <c r="M95" s="5">
        <f t="shared" si="52"/>
        <v>-1.9709693285894316E-2</v>
      </c>
      <c r="N95" s="5">
        <f t="shared" si="53"/>
        <v>-4.0089086859688032E-2</v>
      </c>
      <c r="O95" s="5">
        <f t="shared" si="54"/>
        <v>-3.9058965465238994E-2</v>
      </c>
      <c r="P95" s="5"/>
      <c r="Q95" s="2">
        <f t="shared" si="61"/>
        <v>45748</v>
      </c>
      <c r="R95" s="5">
        <f t="shared" si="55"/>
        <v>0.27645985401459866</v>
      </c>
      <c r="S95" s="5">
        <f t="shared" si="56"/>
        <v>0.41228531003371022</v>
      </c>
      <c r="T95" s="5">
        <f t="shared" si="57"/>
        <v>0.26054590570719599</v>
      </c>
      <c r="U95" s="5">
        <f t="shared" si="58"/>
        <v>0.16493660419669251</v>
      </c>
      <c r="V95" s="5">
        <f t="shared" si="59"/>
        <v>0.32073544433094997</v>
      </c>
      <c r="W95" s="5">
        <f t="shared" si="60"/>
        <v>0.28428902549632185</v>
      </c>
      <c r="X95" s="5"/>
    </row>
    <row r="96" spans="1:24" x14ac:dyDescent="0.25">
      <c r="A96" s="2">
        <f>'Master Data '!B96</f>
        <v>45778</v>
      </c>
      <c r="B96" s="3">
        <f>'Master Data '!P96</f>
        <v>139.1</v>
      </c>
      <c r="C96" s="3">
        <f>'Master Data '!W96</f>
        <v>11.044548881754103</v>
      </c>
      <c r="D96" s="3">
        <f>'Master Data '!S96</f>
        <v>150.80000000000001</v>
      </c>
      <c r="E96" s="34">
        <f>'Wealth Managers '!B121</f>
        <v>115.7186992175553</v>
      </c>
      <c r="F96" s="19">
        <f>'Master Data '!C96</f>
        <v>128.4</v>
      </c>
      <c r="G96" s="8">
        <f>'Master Data '!F96</f>
        <v>1281.5999999999999</v>
      </c>
      <c r="H96" s="8"/>
      <c r="I96" s="2">
        <f t="shared" si="36"/>
        <v>45778</v>
      </c>
      <c r="J96" s="5">
        <f t="shared" si="49"/>
        <v>-5.7183702644747056E-3</v>
      </c>
      <c r="K96" s="5">
        <f t="shared" si="50"/>
        <v>-1.3204057594431474E-2</v>
      </c>
      <c r="L96" s="5">
        <f t="shared" si="51"/>
        <v>-1.0498687664041956E-2</v>
      </c>
      <c r="M96" s="5">
        <f t="shared" si="52"/>
        <v>-7.9144985115908745E-3</v>
      </c>
      <c r="N96" s="5">
        <f t="shared" si="53"/>
        <v>-6.9605568445476069E-3</v>
      </c>
      <c r="O96" s="5">
        <f t="shared" si="54"/>
        <v>5.6497175141241507E-3</v>
      </c>
      <c r="P96" s="5"/>
      <c r="Q96" s="2">
        <f t="shared" si="61"/>
        <v>45778</v>
      </c>
      <c r="R96" s="5">
        <f t="shared" si="55"/>
        <v>0.26916058394160586</v>
      </c>
      <c r="S96" s="5">
        <f t="shared" si="56"/>
        <v>0.3936374134602556</v>
      </c>
      <c r="T96" s="5">
        <f t="shared" si="57"/>
        <v>0.24731182795698928</v>
      </c>
      <c r="U96" s="5">
        <f t="shared" si="58"/>
        <v>0.15571671517668004</v>
      </c>
      <c r="V96" s="5">
        <f t="shared" si="59"/>
        <v>0.31154239019407559</v>
      </c>
      <c r="W96" s="5">
        <f t="shared" si="60"/>
        <v>0.29154489569686581</v>
      </c>
      <c r="X96" s="5"/>
    </row>
    <row r="97" spans="1:24" x14ac:dyDescent="0.25">
      <c r="A97" s="2">
        <f>'Master Data '!B97</f>
        <v>45809</v>
      </c>
      <c r="B97" s="3">
        <f>'Master Data '!P97</f>
        <v>141.30000000000001</v>
      </c>
      <c r="C97" s="3">
        <f>'Master Data '!W97</f>
        <v>11.257010818920016</v>
      </c>
      <c r="D97" s="3">
        <f>'Master Data '!S97</f>
        <v>153.6</v>
      </c>
      <c r="E97" s="34">
        <f>'Wealth Managers '!B122</f>
        <v>117.52170562372601</v>
      </c>
      <c r="F97" s="19">
        <f>'Master Data '!C97</f>
        <v>130.80000000000001</v>
      </c>
      <c r="G97" s="8">
        <f>'Master Data '!F97</f>
        <v>1337.1</v>
      </c>
      <c r="H97" s="8"/>
      <c r="I97" s="2">
        <f t="shared" si="36"/>
        <v>45809</v>
      </c>
      <c r="J97" s="5">
        <f t="shared" si="49"/>
        <v>1.581595974119351E-2</v>
      </c>
      <c r="K97" s="5">
        <f t="shared" si="50"/>
        <v>1.9236814417735535E-2</v>
      </c>
      <c r="L97" s="5">
        <f t="shared" si="51"/>
        <v>1.8567639257294315E-2</v>
      </c>
      <c r="M97" s="5">
        <f t="shared" si="52"/>
        <v>1.5580942564701604E-2</v>
      </c>
      <c r="N97" s="5">
        <f t="shared" si="53"/>
        <v>1.8691588785046773E-2</v>
      </c>
      <c r="O97" s="5">
        <f t="shared" si="54"/>
        <v>4.3305243445692886E-2</v>
      </c>
      <c r="Q97" s="2">
        <f t="shared" si="61"/>
        <v>45809</v>
      </c>
      <c r="R97" s="5">
        <f t="shared" si="55"/>
        <v>0.28923357664233595</v>
      </c>
      <c r="S97" s="5">
        <f t="shared" si="56"/>
        <v>0.42044655774860351</v>
      </c>
      <c r="T97" s="5">
        <f t="shared" si="57"/>
        <v>0.270471464019851</v>
      </c>
      <c r="U97" s="5">
        <f t="shared" si="58"/>
        <v>0.17372387093691349</v>
      </c>
      <c r="V97" s="5">
        <f t="shared" si="59"/>
        <v>0.33605720122574056</v>
      </c>
      <c r="W97" s="5">
        <f t="shared" si="60"/>
        <v>0.34747556182606065</v>
      </c>
      <c r="X97" s="5"/>
    </row>
    <row r="98" spans="1:24" x14ac:dyDescent="0.25">
      <c r="A98" s="2">
        <f>'Master Data '!B98</f>
        <v>45839</v>
      </c>
      <c r="B98" s="3">
        <f>'Master Data '!P98</f>
        <v>141.9</v>
      </c>
      <c r="C98" s="3">
        <f>'Master Data '!W98</f>
        <v>11.348963914295284</v>
      </c>
      <c r="D98" s="3">
        <f>'Master Data '!S98</f>
        <v>154.30000000000001</v>
      </c>
      <c r="E98" s="34">
        <f>'Wealth Managers '!B123</f>
        <v>117.91010855802216</v>
      </c>
      <c r="F98" s="19">
        <f>'Master Data '!C98</f>
        <v>130.1</v>
      </c>
      <c r="G98" s="8">
        <f>'Master Data '!F98</f>
        <v>1366</v>
      </c>
      <c r="H98" s="8"/>
      <c r="I98" s="2">
        <f t="shared" si="36"/>
        <v>45839</v>
      </c>
      <c r="J98" s="5">
        <f t="shared" si="49"/>
        <v>4.2462845010615303E-3</v>
      </c>
      <c r="K98" s="5">
        <f t="shared" si="50"/>
        <v>8.1685179888714553E-3</v>
      </c>
      <c r="L98" s="5">
        <f t="shared" si="51"/>
        <v>4.557291666666778E-3</v>
      </c>
      <c r="M98" s="5">
        <f t="shared" si="52"/>
        <v>3.3049463691389737E-3</v>
      </c>
      <c r="N98" s="5">
        <f t="shared" si="53"/>
        <v>-5.3516819571866742E-3</v>
      </c>
      <c r="O98" s="5">
        <f t="shared" si="54"/>
        <v>2.1613940617754911E-2</v>
      </c>
      <c r="Q98" s="2">
        <f t="shared" si="61"/>
        <v>45839</v>
      </c>
      <c r="R98" s="5">
        <f t="shared" si="55"/>
        <v>0.29470802919708039</v>
      </c>
      <c r="S98" s="5">
        <f t="shared" si="56"/>
        <v>0.43204950100780348</v>
      </c>
      <c r="T98" s="5">
        <f t="shared" si="57"/>
        <v>0.27626137303556664</v>
      </c>
      <c r="U98" s="5">
        <f t="shared" si="58"/>
        <v>0.1776029653825382</v>
      </c>
      <c r="V98" s="5">
        <f t="shared" si="59"/>
        <v>0.32890704800817144</v>
      </c>
      <c r="W98" s="5">
        <f t="shared" si="60"/>
        <v>0.37659981860324504</v>
      </c>
      <c r="X98" s="5"/>
    </row>
    <row r="99" spans="1:24" x14ac:dyDescent="0.25">
      <c r="A99" s="2">
        <v>45870</v>
      </c>
      <c r="B99" s="3">
        <f>'Master Data '!P99</f>
        <v>143.4</v>
      </c>
      <c r="C99" s="3">
        <f>'Master Data '!W99</f>
        <v>11.516396722538452</v>
      </c>
      <c r="D99" s="3">
        <f>'Master Data '!S99</f>
        <v>156.1</v>
      </c>
      <c r="E99" s="34">
        <f>'Wealth Managers '!B124</f>
        <v>118.81652446870145</v>
      </c>
      <c r="F99" s="19">
        <f>'Master Data '!C99</f>
        <v>131.5</v>
      </c>
      <c r="G99" s="8">
        <f>'Master Data '!F99</f>
        <v>1386</v>
      </c>
      <c r="H99" s="8"/>
      <c r="I99" s="2">
        <f t="shared" si="36"/>
        <v>45870</v>
      </c>
      <c r="J99" s="5">
        <f t="shared" si="49"/>
        <v>1.0570824524312896E-2</v>
      </c>
      <c r="K99" s="5">
        <f t="shared" si="50"/>
        <v>1.4753136013787825E-2</v>
      </c>
      <c r="L99" s="5">
        <f t="shared" si="51"/>
        <v>1.1665586519766577E-2</v>
      </c>
      <c r="M99" s="5">
        <f t="shared" si="52"/>
        <v>7.6873469269451928E-3</v>
      </c>
      <c r="N99" s="5">
        <f t="shared" si="53"/>
        <v>1.0760953112990052E-2</v>
      </c>
      <c r="O99" s="5">
        <f t="shared" si="54"/>
        <v>1.4641288433382138E-2</v>
      </c>
      <c r="Q99" s="2">
        <f t="shared" si="61"/>
        <v>45870</v>
      </c>
      <c r="R99" s="5">
        <f t="shared" si="55"/>
        <v>0.3083941605839417</v>
      </c>
      <c r="S99" s="5">
        <f t="shared" si="56"/>
        <v>0.4531767220746486</v>
      </c>
      <c r="T99" s="5">
        <f t="shared" si="57"/>
        <v>0.29114971050454913</v>
      </c>
      <c r="U99" s="5">
        <f t="shared" si="58"/>
        <v>0.1866556079196332</v>
      </c>
      <c r="V99" s="5">
        <f t="shared" si="59"/>
        <v>0.34320735444330941</v>
      </c>
      <c r="W99" s="5">
        <f t="shared" si="60"/>
        <v>0.39675501360475668</v>
      </c>
      <c r="X99" s="5"/>
    </row>
    <row r="100" spans="1:24" x14ac:dyDescent="0.25">
      <c r="A100" s="2">
        <f>'Master Data '!B100</f>
        <v>45901</v>
      </c>
      <c r="B100" s="3">
        <f>'Master Data '!P100</f>
        <v>143.30000000000001</v>
      </c>
      <c r="C100" s="3">
        <f>'Master Data '!W100</f>
        <v>11.535643751674893</v>
      </c>
      <c r="D100" s="3">
        <f>'Master Data '!S100</f>
        <v>156.5</v>
      </c>
      <c r="E100" s="34">
        <f>'Wealth Managers '!B125</f>
        <v>119.3868437861512</v>
      </c>
      <c r="F100" s="19">
        <f>'Master Data '!C100</f>
        <v>131.19999999999999</v>
      </c>
      <c r="G100" s="8">
        <f>'Master Data '!F100</f>
        <v>1373.2</v>
      </c>
      <c r="H100" s="8"/>
      <c r="I100" s="2">
        <f t="shared" si="36"/>
        <v>45901</v>
      </c>
      <c r="J100" s="5">
        <f t="shared" si="49"/>
        <v>-6.9735006973496727E-4</v>
      </c>
      <c r="K100" s="5">
        <f t="shared" si="50"/>
        <v>1.6712718049016972E-3</v>
      </c>
      <c r="L100" s="5">
        <f t="shared" si="51"/>
        <v>2.5624599615631373E-3</v>
      </c>
      <c r="M100" s="5">
        <f t="shared" si="52"/>
        <v>4.7999999999999293E-3</v>
      </c>
      <c r="N100" s="5">
        <f t="shared" si="53"/>
        <v>-2.281368821292862E-3</v>
      </c>
      <c r="O100" s="5">
        <f t="shared" si="54"/>
        <v>-9.2352092352092022E-3</v>
      </c>
      <c r="Q100" s="2">
        <f t="shared" si="61"/>
        <v>45901</v>
      </c>
      <c r="R100" s="5">
        <f t="shared" si="55"/>
        <v>0.30748175182481768</v>
      </c>
      <c r="S100" s="5">
        <f t="shared" si="56"/>
        <v>0.45560537535779144</v>
      </c>
      <c r="T100" s="5">
        <f t="shared" si="57"/>
        <v>0.29445822994210086</v>
      </c>
      <c r="U100" s="5">
        <f t="shared" si="58"/>
        <v>0.19235155483764735</v>
      </c>
      <c r="V100" s="5">
        <f t="shared" si="59"/>
        <v>0.34014300306435119</v>
      </c>
      <c r="W100" s="5">
        <f t="shared" si="60"/>
        <v>0.38385568880378929</v>
      </c>
      <c r="X100" s="5"/>
    </row>
    <row r="101" spans="1:24" x14ac:dyDescent="0.25">
      <c r="A101" s="2">
        <f>'Master Data '!B101</f>
        <v>45931</v>
      </c>
      <c r="B101" s="3">
        <f>'Master Data '!P101</f>
        <v>145</v>
      </c>
      <c r="C101" s="3">
        <f>'Master Data '!W101</f>
        <v>11.702938331621162</v>
      </c>
      <c r="D101" s="3">
        <f>'Master Data '!S101</f>
        <v>159.1</v>
      </c>
      <c r="E101" s="34">
        <f>'Wealth Managers '!B126</f>
        <v>120.8075472272064</v>
      </c>
      <c r="F101" s="19">
        <f>'Master Data '!C101</f>
        <v>132.19999999999999</v>
      </c>
      <c r="G101" s="8">
        <f>'Master Data '!F101</f>
        <v>1392.6</v>
      </c>
      <c r="H101" s="8"/>
      <c r="I101" s="2">
        <f t="shared" si="36"/>
        <v>45931</v>
      </c>
      <c r="J101" s="5">
        <f t="shared" si="49"/>
        <v>1.1863224005582613E-2</v>
      </c>
      <c r="K101" s="5">
        <f t="shared" si="50"/>
        <v>1.4502405201441736E-2</v>
      </c>
      <c r="L101" s="5">
        <f t="shared" si="51"/>
        <v>1.6613418530351403E-2</v>
      </c>
      <c r="M101" s="5">
        <f t="shared" si="52"/>
        <v>1.1899999999999968E-2</v>
      </c>
      <c r="N101" s="5">
        <f t="shared" si="53"/>
        <v>7.6219512195121958E-3</v>
      </c>
      <c r="O101" s="5">
        <f t="shared" si="54"/>
        <v>1.412758520244674E-2</v>
      </c>
      <c r="P101" s="5"/>
      <c r="Q101" s="2">
        <f t="shared" si="61"/>
        <v>45931</v>
      </c>
      <c r="R101" s="5">
        <f t="shared" si="55"/>
        <v>0.32299270072992708</v>
      </c>
      <c r="S101" s="5">
        <f t="shared" si="56"/>
        <v>0.4767151543246268</v>
      </c>
      <c r="T101" s="5">
        <f t="shared" si="57"/>
        <v>0.3159636062861868</v>
      </c>
      <c r="U101" s="5">
        <f t="shared" si="58"/>
        <v>0.20654053834021532</v>
      </c>
      <c r="V101" s="5">
        <f t="shared" si="59"/>
        <v>0.35035750766087825</v>
      </c>
      <c r="W101" s="5">
        <f t="shared" si="60"/>
        <v>0.40340622795525544</v>
      </c>
      <c r="X101" s="5"/>
    </row>
    <row r="102" spans="1:24" x14ac:dyDescent="0.25">
      <c r="A102" s="2">
        <f>'Master Data '!B102</f>
        <v>45962</v>
      </c>
      <c r="B102" s="3">
        <f>'Master Data '!P102</f>
        <v>147</v>
      </c>
      <c r="C102" s="3">
        <f>'Master Data '!W102</f>
        <v>11.9259742290172</v>
      </c>
      <c r="D102" s="3">
        <f>'Master Data '!S102</f>
        <v>162</v>
      </c>
      <c r="E102" s="34">
        <f>'Wealth Managers '!B127</f>
        <v>122.39012609588282</v>
      </c>
      <c r="F102" s="19">
        <f>'Master Data '!C102</f>
        <v>133.5</v>
      </c>
      <c r="G102" s="8">
        <f>'Master Data '!F102</f>
        <v>1415.9</v>
      </c>
      <c r="H102" s="8"/>
      <c r="I102" s="2">
        <f t="shared" si="36"/>
        <v>45962</v>
      </c>
      <c r="J102" s="5">
        <f t="shared" si="49"/>
        <v>1.3793103448275862E-2</v>
      </c>
      <c r="K102" s="5">
        <f t="shared" si="50"/>
        <v>1.9058110969738102E-2</v>
      </c>
      <c r="L102" s="5">
        <f t="shared" si="51"/>
        <v>1.822752985543687E-2</v>
      </c>
      <c r="M102" s="5">
        <f t="shared" si="52"/>
        <v>1.3100000000000145E-2</v>
      </c>
      <c r="N102" s="5">
        <f t="shared" si="53"/>
        <v>9.8335854765507682E-3</v>
      </c>
      <c r="O102" s="5">
        <f t="shared" si="54"/>
        <v>1.6731293982478947E-2</v>
      </c>
      <c r="P102" s="5"/>
      <c r="Q102" s="2">
        <f t="shared" si="61"/>
        <v>45962</v>
      </c>
      <c r="R102" s="5">
        <f t="shared" si="55"/>
        <v>0.34124087591240881</v>
      </c>
      <c r="S102" s="5">
        <f t="shared" si="56"/>
        <v>0.50485855560643944</v>
      </c>
      <c r="T102" s="5">
        <f t="shared" si="57"/>
        <v>0.33995037220843666</v>
      </c>
      <c r="U102" s="5">
        <f t="shared" si="58"/>
        <v>0.22234621939247232</v>
      </c>
      <c r="V102" s="5">
        <f t="shared" si="59"/>
        <v>0.36363636363636354</v>
      </c>
      <c r="W102" s="5">
        <f t="shared" si="60"/>
        <v>0.42688703013201668</v>
      </c>
      <c r="X102" s="5"/>
    </row>
    <row r="103" spans="1:24" x14ac:dyDescent="0.25">
      <c r="A103" s="2">
        <f>'Master Data '!B103</f>
        <v>45992</v>
      </c>
      <c r="B103" s="3">
        <f>'Master Data '!P103</f>
        <v>147</v>
      </c>
      <c r="C103" s="3">
        <f>'Master Data '!W103</f>
        <v>11.898732155905233</v>
      </c>
      <c r="D103" s="3">
        <f>'Master Data '!S103</f>
        <v>162.1</v>
      </c>
      <c r="E103" s="34">
        <f>'Wealth Managers '!B128</f>
        <v>122.51251622197869</v>
      </c>
      <c r="F103" s="19">
        <f>'Master Data '!C103</f>
        <v>133.30000000000001</v>
      </c>
      <c r="G103" s="8">
        <f>'Master Data '!F103</f>
        <v>1410</v>
      </c>
      <c r="H103" s="8"/>
      <c r="I103" s="2">
        <f t="shared" si="36"/>
        <v>45992</v>
      </c>
      <c r="J103" s="5">
        <f t="shared" si="49"/>
        <v>0</v>
      </c>
      <c r="K103" s="5">
        <f t="shared" si="50"/>
        <v>-2.2842639593907903E-3</v>
      </c>
      <c r="L103" s="5">
        <f t="shared" si="51"/>
        <v>6.1728395061724881E-4</v>
      </c>
      <c r="M103" s="5">
        <f t="shared" si="52"/>
        <v>9.9999999999985864E-4</v>
      </c>
      <c r="N103" s="5">
        <f t="shared" si="53"/>
        <v>-1.4981273408238849E-3</v>
      </c>
      <c r="O103" s="5">
        <f t="shared" si="54"/>
        <v>-4.1669609435695254E-3</v>
      </c>
      <c r="P103" s="5"/>
      <c r="Q103" s="2">
        <f t="shared" si="61"/>
        <v>45992</v>
      </c>
      <c r="R103" s="5">
        <f t="shared" si="55"/>
        <v>0.34124087591240881</v>
      </c>
      <c r="S103" s="5">
        <f t="shared" si="56"/>
        <v>0.50142106144388687</v>
      </c>
      <c r="T103" s="5">
        <f t="shared" si="57"/>
        <v>0.34077750206782453</v>
      </c>
      <c r="U103" s="5">
        <f t="shared" si="58"/>
        <v>0.22356856561186461</v>
      </c>
      <c r="V103" s="5">
        <f t="shared" si="59"/>
        <v>0.36159346271705828</v>
      </c>
      <c r="W103" s="5">
        <f t="shared" si="60"/>
        <v>0.42094124760657065</v>
      </c>
      <c r="X103" s="5"/>
    </row>
    <row r="104" spans="1:24" x14ac:dyDescent="0.25">
      <c r="A104" s="2">
        <f>'Master Data '!B104</f>
        <v>46023</v>
      </c>
      <c r="B104" s="3">
        <f>'Master Data '!P104</f>
        <v>146.80000000000001</v>
      </c>
      <c r="C104" s="3">
        <f>'Master Data '!W104</f>
        <v>11.87552594547652</v>
      </c>
      <c r="D104" s="3">
        <f>'Master Data '!S104</f>
        <v>162.1</v>
      </c>
      <c r="E104" s="34">
        <f>'Wealth Managers '!B129</f>
        <v>122.4390087122455</v>
      </c>
      <c r="F104" s="19">
        <f>'Master Data '!C104</f>
        <v>132.30000000000001</v>
      </c>
      <c r="G104" s="8">
        <f>'Master Data '!F104</f>
        <v>1402.1</v>
      </c>
      <c r="H104" s="8"/>
      <c r="I104" s="2">
        <f t="shared" si="36"/>
        <v>46023</v>
      </c>
      <c r="J104" s="5">
        <f t="shared" si="49"/>
        <v>-1.3605442176869975E-3</v>
      </c>
      <c r="K104" s="5">
        <f t="shared" si="50"/>
        <v>-1.9503095056388597E-3</v>
      </c>
      <c r="L104" s="5">
        <f t="shared" si="51"/>
        <v>0</v>
      </c>
      <c r="M104" s="5">
        <f t="shared" si="52"/>
        <v>-6.0000000000002347E-4</v>
      </c>
      <c r="N104" s="5">
        <f t="shared" si="53"/>
        <v>-7.5018754688672157E-3</v>
      </c>
      <c r="O104" s="5">
        <f t="shared" si="54"/>
        <v>-5.6028368794326889E-3</v>
      </c>
      <c r="P104" s="5"/>
      <c r="Q104" s="2">
        <f t="shared" si="61"/>
        <v>46023</v>
      </c>
      <c r="R104" s="5">
        <f t="shared" ref="R104" si="62">(B104-$B$2)/$B$2</f>
        <v>0.33941605839416078</v>
      </c>
      <c r="S104" s="5">
        <f t="shared" ref="S104" si="63">(C104-$C$2)/$C$2</f>
        <v>0.4984928256757864</v>
      </c>
      <c r="T104" s="5">
        <f t="shared" ref="T104" si="64">(D104-$D$2)/$D$2</f>
        <v>0.34077750206782453</v>
      </c>
      <c r="U104" s="5">
        <f t="shared" ref="U104" si="65">(E104-$E$2)/$E$2</f>
        <v>0.22283442447249746</v>
      </c>
      <c r="V104" s="5">
        <f t="shared" ref="V104" si="66">(F104-$F$2)/$F$2</f>
        <v>0.35137895812053122</v>
      </c>
      <c r="W104" s="5">
        <f t="shared" ref="W104" si="67">(G104-$G$2)/$G$2</f>
        <v>0.41297994558097345</v>
      </c>
      <c r="X104" s="5"/>
    </row>
    <row r="105" spans="1:24" x14ac:dyDescent="0.25">
      <c r="A105" s="2"/>
      <c r="C105" s="3"/>
      <c r="F105" s="11"/>
      <c r="G105" s="8"/>
      <c r="H105" s="8"/>
      <c r="P105" s="5"/>
      <c r="Q105" s="2"/>
      <c r="R105" s="5"/>
      <c r="S105" s="5"/>
      <c r="T105" s="5"/>
      <c r="U105" s="5"/>
      <c r="V105" s="5"/>
      <c r="W105" s="5"/>
      <c r="X105" s="5"/>
    </row>
    <row r="106" spans="1:24" x14ac:dyDescent="0.25">
      <c r="A106" s="2"/>
      <c r="C106" s="3"/>
      <c r="F106" s="10"/>
      <c r="G106" s="8"/>
      <c r="H106" s="8"/>
      <c r="I106" t="s">
        <v>44</v>
      </c>
      <c r="J106" s="5">
        <f t="shared" ref="J106:O106" si="68">STDEV(J44:J104)</f>
        <v>1.3264363802371981E-2</v>
      </c>
      <c r="K106" s="5">
        <f t="shared" si="68"/>
        <v>2.0496773605040038E-2</v>
      </c>
      <c r="L106" s="5">
        <f t="shared" si="68"/>
        <v>1.7131942458794298E-2</v>
      </c>
      <c r="M106" s="5">
        <f t="shared" si="68"/>
        <v>1.5234080414119226E-2</v>
      </c>
      <c r="N106" s="5">
        <f t="shared" si="68"/>
        <v>1.8640491340784274E-2</v>
      </c>
      <c r="O106" s="5">
        <f t="shared" si="68"/>
        <v>2.4605130438327627E-2</v>
      </c>
      <c r="P106" s="5"/>
      <c r="Q106" s="2"/>
      <c r="R106" s="5"/>
      <c r="S106" s="5"/>
      <c r="T106" s="5"/>
      <c r="U106" s="5"/>
      <c r="V106" s="5"/>
      <c r="W106" s="5"/>
      <c r="X106" s="5"/>
    </row>
    <row r="107" spans="1:24" x14ac:dyDescent="0.25">
      <c r="A107" s="2"/>
      <c r="C107" s="3"/>
      <c r="F107" s="11"/>
      <c r="G107" s="8"/>
      <c r="H107" s="8"/>
      <c r="I107" t="s">
        <v>45</v>
      </c>
      <c r="J107" s="5">
        <f t="shared" ref="J107:O107" si="69">STDEV(J68:J104)</f>
        <v>1.0906149290207541E-2</v>
      </c>
      <c r="K107" s="5">
        <f t="shared" si="69"/>
        <v>1.8355606980275229E-2</v>
      </c>
      <c r="L107" s="5">
        <f t="shared" si="69"/>
        <v>1.4738515239367663E-2</v>
      </c>
      <c r="M107" s="5">
        <f t="shared" si="69"/>
        <v>1.2190046750876048E-2</v>
      </c>
      <c r="N107" s="5">
        <f t="shared" si="69"/>
        <v>1.6452484079534875E-2</v>
      </c>
      <c r="O107" s="5">
        <f t="shared" si="69"/>
        <v>2.0149070011508941E-2</v>
      </c>
      <c r="P107" s="5"/>
      <c r="Q107" s="2"/>
      <c r="R107" s="5"/>
      <c r="S107" s="5"/>
      <c r="T107" s="5"/>
      <c r="U107" s="5"/>
      <c r="V107" s="5"/>
      <c r="W107" s="5"/>
      <c r="X107" s="5"/>
    </row>
    <row r="108" spans="1:24" x14ac:dyDescent="0.25">
      <c r="A108" s="2"/>
      <c r="C108" s="3"/>
      <c r="F108" s="10"/>
      <c r="G108" s="8"/>
      <c r="H108" s="8"/>
      <c r="J108" s="7">
        <f t="shared" ref="J108:O108" si="70">SQRT(12)</f>
        <v>3.4641016151377544</v>
      </c>
      <c r="K108" s="7">
        <f t="shared" si="70"/>
        <v>3.4641016151377544</v>
      </c>
      <c r="L108" s="7">
        <f t="shared" si="70"/>
        <v>3.4641016151377544</v>
      </c>
      <c r="M108" s="7">
        <f t="shared" si="70"/>
        <v>3.4641016151377544</v>
      </c>
      <c r="N108" s="7">
        <f t="shared" si="70"/>
        <v>3.4641016151377544</v>
      </c>
      <c r="O108" s="7">
        <f t="shared" si="70"/>
        <v>3.4641016151377544</v>
      </c>
      <c r="P108" s="5"/>
      <c r="Q108" s="2"/>
      <c r="R108" s="5"/>
      <c r="S108" s="5"/>
      <c r="T108" s="5"/>
      <c r="U108" s="5"/>
      <c r="V108" s="5"/>
      <c r="W108" s="5"/>
      <c r="X108" s="5"/>
    </row>
    <row r="109" spans="1:24" x14ac:dyDescent="0.25">
      <c r="A109" s="2"/>
      <c r="C109" s="3"/>
      <c r="F109" s="11"/>
      <c r="G109" s="8"/>
      <c r="H109" s="8"/>
      <c r="I109" s="2" t="s">
        <v>43</v>
      </c>
      <c r="J109" s="5">
        <f t="shared" ref="J109:O109" si="71">J108*J106</f>
        <v>4.5949104071571545E-2</v>
      </c>
      <c r="K109" s="5">
        <f t="shared" si="71"/>
        <v>7.100290655033209E-2</v>
      </c>
      <c r="L109" s="5">
        <f t="shared" si="71"/>
        <v>5.93467895419564E-2</v>
      </c>
      <c r="M109" s="5">
        <f t="shared" si="71"/>
        <v>5.2772402567688836E-2</v>
      </c>
      <c r="N109" s="5">
        <f t="shared" si="71"/>
        <v>6.4572556160572128E-2</v>
      </c>
      <c r="O109" s="5">
        <f t="shared" si="71"/>
        <v>8.523467209208585E-2</v>
      </c>
      <c r="P109" s="5"/>
      <c r="Q109" s="2"/>
      <c r="R109" s="5"/>
      <c r="S109" s="5"/>
      <c r="T109" s="5"/>
      <c r="U109" s="5"/>
      <c r="V109" s="5"/>
      <c r="W109" s="5"/>
      <c r="X109" s="5"/>
    </row>
    <row r="110" spans="1:24" x14ac:dyDescent="0.25">
      <c r="A110" s="2"/>
      <c r="C110" s="3"/>
      <c r="F110" s="10"/>
      <c r="G110" s="8"/>
      <c r="H110" s="8"/>
      <c r="I110" s="2" t="s">
        <v>37</v>
      </c>
      <c r="J110" s="5">
        <f t="shared" ref="J110:O110" si="72">J108*J107</f>
        <v>3.7780009371141413E-2</v>
      </c>
      <c r="K110" s="5">
        <f t="shared" si="72"/>
        <v>6.3585687787205261E-2</v>
      </c>
      <c r="L110" s="5">
        <f t="shared" si="72"/>
        <v>5.1055714445425927E-2</v>
      </c>
      <c r="M110" s="5">
        <f t="shared" si="72"/>
        <v>4.2227560638314454E-2</v>
      </c>
      <c r="N110" s="5">
        <f t="shared" si="72"/>
        <v>5.6993076672944953E-2</v>
      </c>
      <c r="O110" s="5">
        <f t="shared" si="72"/>
        <v>6.979842597039182E-2</v>
      </c>
      <c r="P110" s="5"/>
      <c r="Q110" s="2"/>
      <c r="R110" s="5"/>
      <c r="S110" s="5"/>
      <c r="T110" s="5"/>
      <c r="U110" s="5"/>
      <c r="V110" s="5"/>
      <c r="W110" s="5"/>
      <c r="X110" s="5"/>
    </row>
    <row r="111" spans="1:24" x14ac:dyDescent="0.25">
      <c r="A111" s="2"/>
      <c r="C111" s="3"/>
      <c r="F111" s="11"/>
      <c r="G111" s="8"/>
      <c r="H111" s="8"/>
      <c r="I111" s="2"/>
      <c r="J111" s="5"/>
      <c r="K111" s="5"/>
      <c r="L111" s="5"/>
      <c r="M111" s="5"/>
      <c r="N111" s="5"/>
      <c r="O111" s="5"/>
      <c r="P111" s="5"/>
      <c r="Q111" s="2"/>
      <c r="R111" s="5"/>
      <c r="S111" s="5"/>
      <c r="T111" s="5"/>
      <c r="U111" s="5"/>
      <c r="V111" s="5"/>
      <c r="W111" s="5"/>
      <c r="X111" s="5"/>
    </row>
    <row r="112" spans="1:24" x14ac:dyDescent="0.25">
      <c r="A112" s="2"/>
      <c r="C112" s="3"/>
      <c r="F112" s="10"/>
      <c r="G112" s="8"/>
      <c r="H112" s="8"/>
      <c r="I112" s="2" t="s">
        <v>38</v>
      </c>
      <c r="J112" s="5">
        <f t="shared" ref="J112:O112" si="73">J109</f>
        <v>4.5949104071571545E-2</v>
      </c>
      <c r="K112" s="5">
        <f t="shared" si="73"/>
        <v>7.100290655033209E-2</v>
      </c>
      <c r="L112" s="5">
        <f t="shared" si="73"/>
        <v>5.93467895419564E-2</v>
      </c>
      <c r="M112" s="5">
        <f t="shared" si="73"/>
        <v>5.2772402567688836E-2</v>
      </c>
      <c r="N112" s="5">
        <f t="shared" si="73"/>
        <v>6.4572556160572128E-2</v>
      </c>
      <c r="O112" s="5">
        <f t="shared" si="73"/>
        <v>8.523467209208585E-2</v>
      </c>
      <c r="P112" s="5"/>
      <c r="Q112" s="2"/>
      <c r="R112" s="5"/>
      <c r="S112" s="5"/>
      <c r="T112" s="5"/>
      <c r="U112" s="5"/>
      <c r="V112" s="5"/>
      <c r="W112" s="5"/>
      <c r="X112" s="5"/>
    </row>
    <row r="113" spans="1:24" x14ac:dyDescent="0.25">
      <c r="A113" s="2"/>
      <c r="C113" s="3"/>
      <c r="F113" s="11"/>
      <c r="G113" s="8"/>
      <c r="H113" s="8"/>
      <c r="I113" s="2" t="s">
        <v>39</v>
      </c>
      <c r="J113" s="5">
        <f t="shared" ref="J113:O113" si="74">Z13</f>
        <v>3.7193818322067917E-2</v>
      </c>
      <c r="K113" s="5">
        <f t="shared" si="74"/>
        <v>4.1928194543443542E-2</v>
      </c>
      <c r="L113" s="5">
        <f t="shared" si="74"/>
        <v>4.3683154109578792E-2</v>
      </c>
      <c r="M113" s="5">
        <f t="shared" si="74"/>
        <v>2.4812700625685968E-2</v>
      </c>
      <c r="N113" s="5">
        <f t="shared" si="74"/>
        <v>3.0765504109754982E-2</v>
      </c>
      <c r="O113" s="5">
        <f t="shared" si="74"/>
        <v>3.7531259790948512E-2</v>
      </c>
      <c r="P113" s="5"/>
      <c r="Q113" s="2"/>
      <c r="R113" s="5"/>
      <c r="S113" s="5"/>
      <c r="T113" s="5"/>
      <c r="U113" s="5"/>
      <c r="V113" s="5"/>
      <c r="W113" s="5"/>
      <c r="X113" s="5"/>
    </row>
    <row r="114" spans="1:24" x14ac:dyDescent="0.25">
      <c r="A114" s="2"/>
      <c r="C114" s="3"/>
      <c r="F114" s="10"/>
      <c r="G114" s="8"/>
      <c r="H114" s="8"/>
      <c r="I114" s="2" t="s">
        <v>40</v>
      </c>
      <c r="J114" s="36">
        <f t="shared" ref="J114:O114" si="75">J113/J112</f>
        <v>0.80945687785628717</v>
      </c>
      <c r="K114" s="36">
        <f t="shared" si="75"/>
        <v>0.59051377725955134</v>
      </c>
      <c r="L114" s="36">
        <f t="shared" si="75"/>
        <v>0.73606600199823968</v>
      </c>
      <c r="M114" s="36">
        <f t="shared" si="75"/>
        <v>0.47018326660151222</v>
      </c>
      <c r="N114" s="36">
        <f t="shared" si="75"/>
        <v>0.4764486019920075</v>
      </c>
      <c r="O114" s="36">
        <f t="shared" si="75"/>
        <v>0.44032855256837833</v>
      </c>
      <c r="P114" s="5"/>
      <c r="Q114" s="2"/>
      <c r="R114" s="5"/>
      <c r="S114" s="5"/>
      <c r="T114" s="5"/>
      <c r="U114" s="5"/>
      <c r="V114" s="5"/>
      <c r="W114" s="5"/>
      <c r="X114" s="5"/>
    </row>
    <row r="115" spans="1:24" x14ac:dyDescent="0.25">
      <c r="A115" s="2"/>
      <c r="C115" s="3"/>
      <c r="F115" s="11"/>
      <c r="G115" s="8"/>
      <c r="H115" s="8"/>
      <c r="I115" s="2" t="s">
        <v>37</v>
      </c>
      <c r="J115" s="5">
        <f t="shared" ref="J115:O115" si="76">J110</f>
        <v>3.7780009371141413E-2</v>
      </c>
      <c r="K115" s="5">
        <f t="shared" si="76"/>
        <v>6.3585687787205261E-2</v>
      </c>
      <c r="L115" s="5">
        <f t="shared" si="76"/>
        <v>5.1055714445425927E-2</v>
      </c>
      <c r="M115" s="5">
        <f t="shared" si="76"/>
        <v>4.2227560638314454E-2</v>
      </c>
      <c r="N115" s="5">
        <f t="shared" si="76"/>
        <v>5.6993076672944953E-2</v>
      </c>
      <c r="O115" s="5">
        <f t="shared" si="76"/>
        <v>6.979842597039182E-2</v>
      </c>
      <c r="P115" s="5"/>
      <c r="Q115" s="2"/>
      <c r="R115" s="5"/>
      <c r="S115" s="5"/>
      <c r="T115" s="5"/>
      <c r="U115" s="5"/>
      <c r="V115" s="5"/>
      <c r="W115" s="5"/>
      <c r="X115" s="5"/>
    </row>
    <row r="116" spans="1:24" x14ac:dyDescent="0.25">
      <c r="A116" s="2"/>
      <c r="C116" s="3"/>
      <c r="F116" s="10"/>
      <c r="G116" s="8"/>
      <c r="H116" s="8"/>
      <c r="I116" s="2" t="s">
        <v>41</v>
      </c>
      <c r="J116" s="5">
        <f t="shared" ref="J116:O116" si="77">Z12</f>
        <v>6.8612236101134094E-2</v>
      </c>
      <c r="K116" s="5">
        <f t="shared" si="77"/>
        <v>8.1919765546842216E-2</v>
      </c>
      <c r="L116" s="5">
        <f t="shared" si="77"/>
        <v>7.8549711673914002E-2</v>
      </c>
      <c r="M116" s="5">
        <f t="shared" si="77"/>
        <v>6.0931739063207813E-2</v>
      </c>
      <c r="N116" s="5">
        <f t="shared" si="77"/>
        <v>4.8734307527038334E-2</v>
      </c>
      <c r="O116" s="5">
        <f t="shared" si="77"/>
        <v>0.11215699165116133</v>
      </c>
      <c r="P116" s="5"/>
      <c r="Q116" s="2"/>
      <c r="R116" s="5"/>
      <c r="S116" s="5"/>
      <c r="T116" s="5"/>
      <c r="U116" s="5"/>
      <c r="V116" s="5"/>
      <c r="W116" s="5"/>
      <c r="X116" s="5"/>
    </row>
    <row r="117" spans="1:24" x14ac:dyDescent="0.25">
      <c r="A117" s="2"/>
      <c r="C117" s="3"/>
      <c r="F117" s="11"/>
      <c r="G117" s="8"/>
      <c r="H117" s="8"/>
      <c r="I117" s="2" t="s">
        <v>42</v>
      </c>
      <c r="J117" s="36">
        <f t="shared" ref="J117:O117" si="78">J116/J115</f>
        <v>1.8160989698839023</v>
      </c>
      <c r="K117" s="36">
        <f t="shared" si="78"/>
        <v>1.2883365486427301</v>
      </c>
      <c r="L117" s="36">
        <f t="shared" si="78"/>
        <v>1.5385096952835073</v>
      </c>
      <c r="M117" s="36">
        <f t="shared" si="78"/>
        <v>1.4429376961908247</v>
      </c>
      <c r="N117" s="36">
        <f t="shared" si="78"/>
        <v>0.85509171239693538</v>
      </c>
      <c r="O117" s="36">
        <f t="shared" si="78"/>
        <v>1.6068699271060614</v>
      </c>
      <c r="P117" s="5"/>
      <c r="Q117" s="2"/>
      <c r="R117" s="5"/>
      <c r="S117" s="5"/>
      <c r="T117" s="5"/>
      <c r="U117" s="5"/>
      <c r="V117" s="5"/>
      <c r="W117" s="5"/>
      <c r="X117" s="5"/>
    </row>
    <row r="118" spans="1:24" x14ac:dyDescent="0.25">
      <c r="A118" s="2"/>
      <c r="C118" s="3"/>
      <c r="F118" s="10"/>
      <c r="G118" s="8"/>
      <c r="H118" s="8"/>
      <c r="I118" s="2"/>
      <c r="J118" s="5"/>
      <c r="K118" s="5"/>
      <c r="L118" s="5"/>
      <c r="M118" s="5"/>
      <c r="N118" s="5"/>
      <c r="O118" s="5"/>
      <c r="P118" s="5"/>
      <c r="Q118" s="2"/>
      <c r="R118" s="5"/>
      <c r="S118" s="5"/>
      <c r="T118" s="5"/>
      <c r="U118" s="5"/>
      <c r="V118" s="5"/>
      <c r="W118" s="5"/>
      <c r="X118" s="5"/>
    </row>
    <row r="119" spans="1:24" x14ac:dyDescent="0.25">
      <c r="A119" s="2"/>
      <c r="C119" s="3"/>
      <c r="F119" s="11"/>
      <c r="G119" s="8"/>
      <c r="H119" s="8"/>
      <c r="I119" s="2"/>
      <c r="J119" s="5"/>
      <c r="K119" s="5"/>
      <c r="L119" s="5"/>
      <c r="M119" s="5"/>
      <c r="N119" s="5"/>
      <c r="O119" s="5"/>
      <c r="P119" s="5"/>
      <c r="Q119" s="2"/>
      <c r="R119" s="5"/>
      <c r="S119" s="5"/>
      <c r="T119" s="5"/>
      <c r="U119" s="5"/>
      <c r="V119" s="5"/>
      <c r="W119" s="5"/>
      <c r="X119" s="5"/>
    </row>
    <row r="120" spans="1:24" x14ac:dyDescent="0.25">
      <c r="A120" s="2"/>
      <c r="C120" s="3"/>
      <c r="F120" s="12"/>
      <c r="G120" s="8"/>
      <c r="H120" s="8"/>
      <c r="I120" s="2"/>
      <c r="J120" s="5"/>
      <c r="K120" s="5"/>
      <c r="L120" s="5"/>
      <c r="M120" s="5"/>
      <c r="N120" s="5"/>
      <c r="O120" s="5"/>
      <c r="P120" s="5"/>
      <c r="Q120" s="2"/>
      <c r="R120" s="5"/>
      <c r="S120" s="5"/>
      <c r="T120" s="5"/>
      <c r="U120" s="5"/>
      <c r="V120" s="5"/>
      <c r="W120" s="5"/>
      <c r="X120" s="5"/>
    </row>
    <row r="121" spans="1:24" x14ac:dyDescent="0.25">
      <c r="A121" s="2"/>
      <c r="C121" s="3"/>
      <c r="I121" s="2"/>
      <c r="J121" s="5"/>
      <c r="K121" s="5"/>
      <c r="L121" s="5"/>
      <c r="M121" s="5"/>
      <c r="N121" s="5"/>
      <c r="O121" s="5"/>
      <c r="Q121" s="2"/>
      <c r="R121" s="5"/>
      <c r="S121" s="5"/>
      <c r="T121" s="5"/>
      <c r="U121" s="5"/>
      <c r="V121" s="5"/>
      <c r="W121" s="5"/>
    </row>
    <row r="122" spans="1:24" x14ac:dyDescent="0.25">
      <c r="A122" s="2"/>
      <c r="C122" s="3"/>
      <c r="I122" s="2"/>
      <c r="J122" s="5"/>
      <c r="K122" s="5"/>
      <c r="L122" s="5"/>
      <c r="M122" s="5"/>
      <c r="N122" s="5"/>
      <c r="O122" s="5"/>
      <c r="Q122" s="2"/>
      <c r="R122" s="5"/>
      <c r="S122" s="5"/>
      <c r="T122" s="5"/>
      <c r="U122" s="5"/>
      <c r="V122" s="5"/>
      <c r="W122" s="5"/>
    </row>
    <row r="123" spans="1:24" x14ac:dyDescent="0.25">
      <c r="A123" s="2"/>
      <c r="B123" s="16"/>
      <c r="C123" s="16"/>
      <c r="D123" s="16"/>
      <c r="E123" s="16"/>
      <c r="F123" s="16"/>
      <c r="G123" s="17"/>
      <c r="I123" s="2"/>
      <c r="J123" s="5"/>
      <c r="K123" s="5"/>
      <c r="L123" s="5"/>
      <c r="M123" s="5"/>
      <c r="N123" s="5"/>
      <c r="O123" s="5"/>
      <c r="Q123" s="2"/>
      <c r="R123" s="5"/>
      <c r="S123" s="5"/>
      <c r="T123" s="5"/>
      <c r="U123" s="5"/>
      <c r="V123" s="5"/>
      <c r="W123" s="5"/>
    </row>
  </sheetData>
  <conditionalFormatting sqref="J114:O114">
    <cfRule type="colorScale" priority="1">
      <colorScale>
        <cfvo type="min"/>
        <cfvo type="percentile" val="50"/>
        <cfvo type="max"/>
        <color theme="9" tint="0.79998168889431442"/>
        <color theme="9" tint="0.39997558519241921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J117:O117">
    <cfRule type="colorScale" priority="3">
      <colorScale>
        <cfvo type="min"/>
        <cfvo type="percentile" val="50"/>
        <cfvo type="max"/>
        <color theme="9" tint="0.79998168889431442"/>
        <color theme="9" tint="0.39997558519241921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32DD-A6B2-42F2-8AC6-AAE164D70975}">
  <dimension ref="A1:AJ137"/>
  <sheetViews>
    <sheetView topLeftCell="C1" zoomScale="58" zoomScaleNormal="70" workbookViewId="0">
      <selection activeCell="Y43" sqref="Y43:AD44"/>
    </sheetView>
  </sheetViews>
  <sheetFormatPr defaultRowHeight="15" x14ac:dyDescent="0.25"/>
  <cols>
    <col min="1" max="1" width="14.28515625" customWidth="1"/>
    <col min="2" max="2" width="7.85546875" bestFit="1" customWidth="1"/>
    <col min="3" max="3" width="12.7109375" customWidth="1"/>
    <col min="4" max="4" width="12.28515625" customWidth="1"/>
    <col min="5" max="5" width="10.85546875" bestFit="1" customWidth="1"/>
    <col min="6" max="6" width="10.7109375" bestFit="1" customWidth="1"/>
    <col min="7" max="7" width="11.28515625" style="14" customWidth="1"/>
    <col min="8" max="15" width="8.85546875" style="14"/>
    <col min="16" max="16" width="14" customWidth="1"/>
    <col min="17" max="17" width="8.7109375" customWidth="1"/>
    <col min="18" max="18" width="12.28515625" customWidth="1"/>
    <col min="19" max="19" width="13.7109375" customWidth="1"/>
    <col min="20" max="20" width="9.28515625" customWidth="1"/>
    <col min="21" max="21" width="10.28515625" customWidth="1"/>
    <col min="23" max="23" width="12.140625" bestFit="1" customWidth="1"/>
    <col min="24" max="24" width="13.42578125" customWidth="1"/>
    <col min="25" max="25" width="13.85546875" customWidth="1"/>
  </cols>
  <sheetData>
    <row r="1" spans="1:36" ht="70.900000000000006" customHeight="1" x14ac:dyDescent="0.25">
      <c r="B1" s="1" t="str">
        <f>Cautious!$B$1</f>
        <v>Zurich Life Prisma 3</v>
      </c>
      <c r="C1" s="1" t="str">
        <f>Cautious!$C$1</f>
        <v>Aviva Fixed 40</v>
      </c>
      <c r="D1" s="1" t="str">
        <f>Cautious!$D$1</f>
        <v>Irish Life Multi Asset Portfolio 3</v>
      </c>
      <c r="E1" s="1" t="str">
        <f>Cautious!$E$1</f>
        <v>Davy Cautious Growth</v>
      </c>
      <c r="F1" s="1" t="str">
        <f>Cautious!$F$1</f>
        <v>New Ireland Goodbody Dividend Income 3 Gross</v>
      </c>
      <c r="G1" s="9" t="str">
        <f>Cautious!$G$1</f>
        <v>Aviva Cantor Fitzgerald Multi Asset 30 Fund Series C</v>
      </c>
      <c r="H1" s="9"/>
      <c r="I1" s="9" t="str">
        <f t="shared" ref="I1:N1" si="0">B1</f>
        <v>Zurich Life Prisma 3</v>
      </c>
      <c r="J1" s="9" t="str">
        <f t="shared" si="0"/>
        <v>Aviva Fixed 40</v>
      </c>
      <c r="K1" s="9" t="str">
        <f t="shared" si="0"/>
        <v>Irish Life Multi Asset Portfolio 3</v>
      </c>
      <c r="L1" s="9" t="str">
        <f t="shared" si="0"/>
        <v>Davy Cautious Growth</v>
      </c>
      <c r="M1" s="9" t="str">
        <f t="shared" si="0"/>
        <v>New Ireland Goodbody Dividend Income 3 Gross</v>
      </c>
      <c r="N1" s="9" t="str">
        <f t="shared" si="0"/>
        <v>Aviva Cantor Fitzgerald Multi Asset 30 Fund Series C</v>
      </c>
      <c r="O1" s="9"/>
      <c r="Q1" s="1" t="str">
        <f t="shared" ref="Q1:V1" si="1">B1</f>
        <v>Zurich Life Prisma 3</v>
      </c>
      <c r="R1" s="1" t="str">
        <f t="shared" si="1"/>
        <v>Aviva Fixed 40</v>
      </c>
      <c r="S1" s="1" t="str">
        <f t="shared" si="1"/>
        <v>Irish Life Multi Asset Portfolio 3</v>
      </c>
      <c r="T1" s="1" t="str">
        <f t="shared" si="1"/>
        <v>Davy Cautious Growth</v>
      </c>
      <c r="U1" s="1" t="str">
        <f t="shared" si="1"/>
        <v>New Ireland Goodbody Dividend Income 3 Gross</v>
      </c>
      <c r="V1" s="1" t="str">
        <f t="shared" si="1"/>
        <v>Aviva Cantor Fitzgerald Multi Asset 30 Fund Series C</v>
      </c>
      <c r="W1" s="1">
        <f>SQRT(12)</f>
        <v>3.4641016151377544</v>
      </c>
      <c r="Y1" s="35" t="str">
        <f t="shared" ref="Y1:AD1" si="2">Q1</f>
        <v>Zurich Life Prisma 3</v>
      </c>
      <c r="Z1" s="35" t="str">
        <f t="shared" si="2"/>
        <v>Aviva Fixed 40</v>
      </c>
      <c r="AA1" s="35" t="str">
        <f t="shared" si="2"/>
        <v>Irish Life Multi Asset Portfolio 3</v>
      </c>
      <c r="AB1" s="35" t="str">
        <f t="shared" si="2"/>
        <v>Davy Cautious Growth</v>
      </c>
      <c r="AC1" s="35" t="str">
        <f t="shared" si="2"/>
        <v>New Ireland Goodbody Dividend Income 3 Gross</v>
      </c>
      <c r="AD1" s="35" t="str">
        <f t="shared" si="2"/>
        <v>Aviva Cantor Fitzgerald Multi Asset 30 Fund Series C</v>
      </c>
      <c r="AE1" s="1"/>
      <c r="AF1" s="1"/>
      <c r="AG1" s="1"/>
      <c r="AH1" s="1"/>
      <c r="AI1" s="1"/>
      <c r="AJ1" s="1"/>
    </row>
    <row r="2" spans="1:36" x14ac:dyDescent="0.25">
      <c r="A2" s="2">
        <f>Cautious!A2</f>
        <v>42917</v>
      </c>
      <c r="B2" s="3">
        <f>Cautious!B2</f>
        <v>109.6</v>
      </c>
      <c r="C2">
        <f>[1]Cautious!C2</f>
        <v>1072.4000000000001</v>
      </c>
      <c r="D2">
        <f>[1]Cautious!D2</f>
        <v>99.2</v>
      </c>
      <c r="E2">
        <f>[1]Cautious!E2</f>
        <v>101.9</v>
      </c>
      <c r="F2">
        <f>[1]Cautious!F2</f>
        <v>116.14787</v>
      </c>
      <c r="G2" s="7">
        <f>Cautious!G2</f>
        <v>992.3</v>
      </c>
      <c r="H2" s="7"/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7"/>
      <c r="P2" s="2">
        <f t="shared" ref="P2:P33" si="3">A26</f>
        <v>43647</v>
      </c>
      <c r="Q2" s="4">
        <f t="shared" ref="Q2:Q33" si="4">(B26-B2)/B2</f>
        <v>4.4708029197080348E-2</v>
      </c>
      <c r="R2" s="4">
        <f t="shared" ref="R2:R33" si="5">(C26-C2)/C2</f>
        <v>6.7605371130175299E-2</v>
      </c>
      <c r="S2" s="4">
        <f t="shared" ref="S2:S33" si="6">(D26-D2)/D2</f>
        <v>0.10383064516129029</v>
      </c>
      <c r="T2" s="4">
        <f t="shared" ref="T2:T33" si="7">(E26-E2)/E2</f>
        <v>6.9676153091265888E-2</v>
      </c>
      <c r="U2" s="4">
        <f t="shared" ref="U2:U33" si="8">(F26-F2)/F2</f>
        <v>6.8863079452081213E-2</v>
      </c>
      <c r="V2" s="4">
        <f t="shared" ref="V2:V33" si="9">(G26-G2)/G2</f>
        <v>4.2626221908696971E-2</v>
      </c>
      <c r="W2" s="4"/>
      <c r="X2" s="2">
        <f>A62</f>
        <v>44743</v>
      </c>
      <c r="Y2" s="5">
        <f t="shared" ref="Y2:AD2" si="10">STDEV(I2:I62)*$W$1</f>
        <v>5.0665086614829456E-2</v>
      </c>
      <c r="Z2" s="5">
        <f t="shared" si="10"/>
        <v>3.7148780122976649E-2</v>
      </c>
      <c r="AA2" s="5">
        <f t="shared" si="10"/>
        <v>4.6284956886325737E-2</v>
      </c>
      <c r="AB2" s="5">
        <f t="shared" si="10"/>
        <v>3.0007288333968273E-2</v>
      </c>
      <c r="AC2" s="5">
        <f t="shared" si="10"/>
        <v>4.8831558860662719E-2</v>
      </c>
      <c r="AD2" s="5">
        <f t="shared" si="10"/>
        <v>6.9121264193874071E-2</v>
      </c>
      <c r="AE2" s="5"/>
    </row>
    <row r="3" spans="1:36" x14ac:dyDescent="0.25">
      <c r="A3" s="2">
        <f>Cautious!A3</f>
        <v>42948</v>
      </c>
      <c r="B3" s="3">
        <f>Cautious!B3</f>
        <v>109.6</v>
      </c>
      <c r="C3">
        <f>[1]Cautious!C3</f>
        <v>1074.9000000000001</v>
      </c>
      <c r="D3">
        <f>[1]Cautious!D3</f>
        <v>99.5</v>
      </c>
      <c r="E3">
        <f>[1]Cautious!E3</f>
        <v>102.5</v>
      </c>
      <c r="F3">
        <f>[1]Cautious!F3</f>
        <v>115.98445</v>
      </c>
      <c r="G3" s="7">
        <f>Cautious!G3</f>
        <v>989.3</v>
      </c>
      <c r="H3" s="7"/>
      <c r="I3" s="5">
        <f t="shared" ref="I3:N3" si="11">(B3-B2)/B2</f>
        <v>0</v>
      </c>
      <c r="J3" s="5">
        <f t="shared" si="11"/>
        <v>2.3312196941439761E-3</v>
      </c>
      <c r="K3" s="5">
        <f t="shared" si="11"/>
        <v>3.0241935483870681E-3</v>
      </c>
      <c r="L3" s="5">
        <f t="shared" si="11"/>
        <v>5.8881256133463617E-3</v>
      </c>
      <c r="M3" s="5">
        <f t="shared" si="11"/>
        <v>-1.4069995429102757E-3</v>
      </c>
      <c r="N3" s="5">
        <f t="shared" si="11"/>
        <v>-3.0232792502267463E-3</v>
      </c>
      <c r="O3" s="7"/>
      <c r="P3" s="2">
        <f t="shared" si="3"/>
        <v>43678</v>
      </c>
      <c r="Q3" s="4">
        <f t="shared" si="4"/>
        <v>5.383211678832122E-2</v>
      </c>
      <c r="R3" s="4">
        <f t="shared" si="5"/>
        <v>7.0425155828448979E-2</v>
      </c>
      <c r="S3" s="4">
        <f t="shared" si="6"/>
        <v>0.12361809045226128</v>
      </c>
      <c r="T3" s="4">
        <f t="shared" si="7"/>
        <v>7.1219512195121917E-2</v>
      </c>
      <c r="U3" s="4">
        <f t="shared" si="8"/>
        <v>8.9215321536637124E-2</v>
      </c>
      <c r="V3" s="4">
        <f t="shared" si="9"/>
        <v>5.5010613565147103E-2</v>
      </c>
      <c r="W3" s="5"/>
      <c r="X3" s="2">
        <f t="shared" ref="X3:X44" si="12">A63</f>
        <v>44774</v>
      </c>
      <c r="Y3" s="5">
        <f t="shared" ref="Y3:AD3" si="13">STDEV(I3:I63)*$W$1</f>
        <v>5.2800617737615463E-2</v>
      </c>
      <c r="Z3" s="5">
        <f t="shared" si="13"/>
        <v>3.742956808018888E-2</v>
      </c>
      <c r="AA3" s="5">
        <f t="shared" si="13"/>
        <v>4.6367130195887146E-2</v>
      </c>
      <c r="AB3" s="5">
        <f t="shared" si="13"/>
        <v>3.0126329603720008E-2</v>
      </c>
      <c r="AC3" s="5">
        <f t="shared" si="13"/>
        <v>4.9157487697574165E-2</v>
      </c>
      <c r="AD3" s="5">
        <f t="shared" si="13"/>
        <v>7.4682446464409372E-2</v>
      </c>
      <c r="AE3" s="5"/>
    </row>
    <row r="4" spans="1:36" x14ac:dyDescent="0.25">
      <c r="A4" s="2">
        <f>Cautious!A4</f>
        <v>42979</v>
      </c>
      <c r="B4" s="3">
        <f>Cautious!B4</f>
        <v>109.5</v>
      </c>
      <c r="C4">
        <f>[1]Cautious!C4</f>
        <v>1080.9000000000001</v>
      </c>
      <c r="D4">
        <f>[1]Cautious!D4</f>
        <v>100</v>
      </c>
      <c r="E4">
        <f>[1]Cautious!E4</f>
        <v>103.2</v>
      </c>
      <c r="F4">
        <f>[1]Cautious!F4</f>
        <v>116.45316</v>
      </c>
      <c r="G4" s="7">
        <f>Cautious!G4</f>
        <v>986.4</v>
      </c>
      <c r="H4" s="7"/>
      <c r="I4" s="5">
        <f t="shared" ref="I4:I67" si="14">(B4-B3)/B3</f>
        <v>-9.1240875912403574E-4</v>
      </c>
      <c r="J4" s="5">
        <f t="shared" ref="J4:J67" si="15">(C4-C3)/C3</f>
        <v>5.5819145967066696E-3</v>
      </c>
      <c r="K4" s="5">
        <f t="shared" ref="K4:K67" si="16">(D4-D3)/D3</f>
        <v>5.0251256281407036E-3</v>
      </c>
      <c r="L4" s="5">
        <f t="shared" ref="L4:L67" si="17">(E4-E3)/E3</f>
        <v>6.8292682926829546E-3</v>
      </c>
      <c r="M4" s="5">
        <f t="shared" ref="M4:M67" si="18">(F4-F3)/F3</f>
        <v>4.0411451707535063E-3</v>
      </c>
      <c r="N4" s="5">
        <f t="shared" ref="N4:N67" si="19">(G4-G3)/G3</f>
        <v>-2.9313656120489007E-3</v>
      </c>
      <c r="O4" s="7"/>
      <c r="P4" s="2">
        <f t="shared" si="3"/>
        <v>43709</v>
      </c>
      <c r="Q4" s="4">
        <f t="shared" si="4"/>
        <v>5.3881278538812839E-2</v>
      </c>
      <c r="R4" s="4">
        <f t="shared" si="5"/>
        <v>7.1606994171523594E-2</v>
      </c>
      <c r="S4" s="4">
        <f t="shared" si="6"/>
        <v>0.12400000000000005</v>
      </c>
      <c r="T4" s="4">
        <f t="shared" si="7"/>
        <v>7.4612403100775215E-2</v>
      </c>
      <c r="U4" s="4">
        <f t="shared" si="8"/>
        <v>9.0797793722385889E-2</v>
      </c>
      <c r="V4" s="4">
        <f t="shared" si="9"/>
        <v>6.6884630981346338E-2</v>
      </c>
      <c r="W4" s="5"/>
      <c r="X4" s="2">
        <f t="shared" si="12"/>
        <v>44805</v>
      </c>
      <c r="Y4" s="5">
        <f t="shared" ref="Y4:AD4" si="20">STDEV(I4:I64)*$W$1</f>
        <v>5.3773509994561965E-2</v>
      </c>
      <c r="Z4" s="5">
        <f t="shared" si="20"/>
        <v>3.756115090376521E-2</v>
      </c>
      <c r="AA4" s="5">
        <f t="shared" si="20"/>
        <v>4.6448693384023784E-2</v>
      </c>
      <c r="AB4" s="5">
        <f t="shared" si="20"/>
        <v>3.0212534688959208E-2</v>
      </c>
      <c r="AC4" s="5">
        <f t="shared" si="20"/>
        <v>4.9267594286062991E-2</v>
      </c>
      <c r="AD4" s="5">
        <f t="shared" si="20"/>
        <v>7.6311492627556321E-2</v>
      </c>
      <c r="AE4" s="5"/>
    </row>
    <row r="5" spans="1:36" x14ac:dyDescent="0.25">
      <c r="A5" s="2">
        <f>Cautious!A5</f>
        <v>43009</v>
      </c>
      <c r="B5" s="3">
        <f>Cautious!B5</f>
        <v>110.4</v>
      </c>
      <c r="C5">
        <f>[1]Cautious!C5</f>
        <v>1097.3</v>
      </c>
      <c r="D5">
        <f>[1]Cautious!D5</f>
        <v>101.6</v>
      </c>
      <c r="E5">
        <f>[1]Cautious!E5</f>
        <v>104.7</v>
      </c>
      <c r="F5">
        <f>[1]Cautious!F5</f>
        <v>118.51842000000001</v>
      </c>
      <c r="G5" s="7">
        <f>Cautious!G5</f>
        <v>998.5</v>
      </c>
      <c r="H5" s="7"/>
      <c r="I5" s="5">
        <f t="shared" si="14"/>
        <v>8.2191780821918321E-3</v>
      </c>
      <c r="J5" s="5">
        <f t="shared" si="15"/>
        <v>1.5172541400684487E-2</v>
      </c>
      <c r="K5" s="5">
        <f t="shared" si="16"/>
        <v>1.5999999999999945E-2</v>
      </c>
      <c r="L5" s="5">
        <f t="shared" si="17"/>
        <v>1.4534883720930232E-2</v>
      </c>
      <c r="M5" s="5">
        <f t="shared" si="18"/>
        <v>1.7734684056662862E-2</v>
      </c>
      <c r="N5" s="5">
        <f t="shared" si="19"/>
        <v>1.2266828872668311E-2</v>
      </c>
      <c r="O5" s="7"/>
      <c r="P5" s="2">
        <f t="shared" si="3"/>
        <v>43739</v>
      </c>
      <c r="Q5" s="4">
        <f t="shared" si="4"/>
        <v>5.434782608695652E-2</v>
      </c>
      <c r="R5" s="4">
        <f t="shared" si="5"/>
        <v>5.6957987788207418E-2</v>
      </c>
      <c r="S5" s="4">
        <f t="shared" si="6"/>
        <v>0.11220472440944888</v>
      </c>
      <c r="T5" s="4">
        <f t="shared" si="7"/>
        <v>6.399235912129897E-2</v>
      </c>
      <c r="U5" s="4">
        <f t="shared" si="8"/>
        <v>8.329304423734285E-2</v>
      </c>
      <c r="V5" s="4">
        <f t="shared" si="9"/>
        <v>5.4541812719078653E-2</v>
      </c>
      <c r="W5" s="5"/>
      <c r="X5" s="2">
        <f t="shared" si="12"/>
        <v>44835</v>
      </c>
      <c r="Y5" s="5">
        <f t="shared" ref="Y5:AD5" si="21">STDEV(I5:I65)*$W$1</f>
        <v>5.5521631063846236E-2</v>
      </c>
      <c r="Z5" s="5">
        <f t="shared" si="21"/>
        <v>3.763474125363956E-2</v>
      </c>
      <c r="AA5" s="5">
        <f t="shared" si="21"/>
        <v>4.7551548958166073E-2</v>
      </c>
      <c r="AB5" s="5">
        <f t="shared" si="21"/>
        <v>3.0580513911948902E-2</v>
      </c>
      <c r="AC5" s="5">
        <f t="shared" si="21"/>
        <v>5.0298535278196693E-2</v>
      </c>
      <c r="AD5" s="5">
        <f t="shared" si="21"/>
        <v>8.0034236277435764E-2</v>
      </c>
      <c r="AE5" s="5"/>
    </row>
    <row r="6" spans="1:36" x14ac:dyDescent="0.25">
      <c r="A6" s="2">
        <f>Cautious!A6</f>
        <v>43040</v>
      </c>
      <c r="B6" s="3">
        <f>Cautious!B6</f>
        <v>111.8</v>
      </c>
      <c r="C6">
        <f>[1]Cautious!C6</f>
        <v>1102.4000000000001</v>
      </c>
      <c r="D6">
        <f>[1]Cautious!D6</f>
        <v>102.2</v>
      </c>
      <c r="E6">
        <f>[1]Cautious!E6</f>
        <v>105.5</v>
      </c>
      <c r="F6">
        <f>[1]Cautious!F6</f>
        <v>119.03785999999999</v>
      </c>
      <c r="G6" s="7">
        <f>Cautious!G6</f>
        <v>1018.6</v>
      </c>
      <c r="H6" s="7"/>
      <c r="I6" s="5">
        <f t="shared" si="14"/>
        <v>1.2681159420289778E-2</v>
      </c>
      <c r="J6" s="5">
        <f t="shared" si="15"/>
        <v>4.6477718035178497E-3</v>
      </c>
      <c r="K6" s="5">
        <f t="shared" si="16"/>
        <v>5.9055118110237061E-3</v>
      </c>
      <c r="L6" s="5">
        <f t="shared" si="17"/>
        <v>7.6408787010505937E-3</v>
      </c>
      <c r="M6" s="5">
        <f t="shared" si="18"/>
        <v>4.3827786431846526E-3</v>
      </c>
      <c r="N6" s="5">
        <f t="shared" si="19"/>
        <v>2.0130195292939433E-2</v>
      </c>
      <c r="O6" s="7"/>
      <c r="P6" s="2">
        <f t="shared" si="3"/>
        <v>43770</v>
      </c>
      <c r="Q6" s="4">
        <f t="shared" si="4"/>
        <v>4.1144901610017964E-2</v>
      </c>
      <c r="R6" s="4">
        <f t="shared" si="5"/>
        <v>5.3428882438316269E-2</v>
      </c>
      <c r="S6" s="4">
        <f t="shared" si="6"/>
        <v>0.11252446183953033</v>
      </c>
      <c r="T6" s="4">
        <f t="shared" si="7"/>
        <v>6.066350710900479E-2</v>
      </c>
      <c r="U6" s="4">
        <f t="shared" si="8"/>
        <v>6.6691639113808085E-2</v>
      </c>
      <c r="V6" s="4">
        <f t="shared" si="9"/>
        <v>2.6833889652464138E-2</v>
      </c>
      <c r="W6" s="5"/>
      <c r="X6" s="2">
        <f t="shared" si="12"/>
        <v>44866</v>
      </c>
      <c r="Y6" s="5">
        <f t="shared" ref="Y6:AD6" si="22">STDEV(I6:I66)*$W$1</f>
        <v>5.569199169052709E-2</v>
      </c>
      <c r="Z6" s="5">
        <f t="shared" si="22"/>
        <v>3.7608109555064044E-2</v>
      </c>
      <c r="AA6" s="5">
        <f t="shared" si="22"/>
        <v>4.7905062005181541E-2</v>
      </c>
      <c r="AB6" s="5">
        <f t="shared" si="22"/>
        <v>3.0513702617138396E-2</v>
      </c>
      <c r="AC6" s="5">
        <f t="shared" si="22"/>
        <v>5.0392714781993933E-2</v>
      </c>
      <c r="AD6" s="5">
        <f t="shared" si="22"/>
        <v>8.01050160105128E-2</v>
      </c>
      <c r="AE6" s="5"/>
    </row>
    <row r="7" spans="1:36" x14ac:dyDescent="0.25">
      <c r="A7" s="2">
        <f>Cautious!A7</f>
        <v>43070</v>
      </c>
      <c r="B7" s="3">
        <f>Cautious!B7</f>
        <v>111.6</v>
      </c>
      <c r="C7">
        <f>[1]Cautious!C7</f>
        <v>1103.8</v>
      </c>
      <c r="D7">
        <f>[1]Cautious!D7</f>
        <v>102.7</v>
      </c>
      <c r="E7">
        <f>[1]Cautious!E7</f>
        <v>106.2</v>
      </c>
      <c r="F7">
        <f>[1]Cautious!F7</f>
        <v>119.82048</v>
      </c>
      <c r="G7" s="7">
        <f>Cautious!G7</f>
        <v>1014.5</v>
      </c>
      <c r="H7" s="7"/>
      <c r="I7" s="5">
        <f t="shared" si="14"/>
        <v>-1.7889087656529771E-3</v>
      </c>
      <c r="J7" s="5">
        <f t="shared" si="15"/>
        <v>1.2699564586355801E-3</v>
      </c>
      <c r="K7" s="5">
        <f t="shared" si="16"/>
        <v>4.8923679060665359E-3</v>
      </c>
      <c r="L7" s="5">
        <f t="shared" si="17"/>
        <v>6.6350710900474202E-3</v>
      </c>
      <c r="M7" s="5">
        <f t="shared" si="18"/>
        <v>6.5745469550612598E-3</v>
      </c>
      <c r="N7" s="5">
        <f t="shared" si="19"/>
        <v>-4.0251325348517799E-3</v>
      </c>
      <c r="O7" s="7"/>
      <c r="P7" s="2">
        <f t="shared" si="3"/>
        <v>43800</v>
      </c>
      <c r="Q7" s="4">
        <f t="shared" si="4"/>
        <v>5.4659498207885383E-2</v>
      </c>
      <c r="R7" s="4">
        <f t="shared" si="5"/>
        <v>6.6406957782206885E-2</v>
      </c>
      <c r="S7" s="4">
        <f t="shared" si="6"/>
        <v>0.12852969814995133</v>
      </c>
      <c r="T7" s="4">
        <f t="shared" si="7"/>
        <v>6.4030131826741971E-2</v>
      </c>
      <c r="U7" s="4">
        <f t="shared" si="8"/>
        <v>8.1179027157961672E-2</v>
      </c>
      <c r="V7" s="4">
        <f t="shared" si="9"/>
        <v>3.2705766387383012E-2</v>
      </c>
      <c r="W7" s="5"/>
      <c r="X7" s="2">
        <f t="shared" si="12"/>
        <v>44896</v>
      </c>
      <c r="Y7" s="5">
        <f t="shared" ref="Y7:AD7" si="23">STDEV(I7:I67)*$W$1</f>
        <v>5.5786137212410686E-2</v>
      </c>
      <c r="Z7" s="5">
        <f t="shared" si="23"/>
        <v>3.7768360110629201E-2</v>
      </c>
      <c r="AA7" s="5">
        <f t="shared" si="23"/>
        <v>4.7943639611538975E-2</v>
      </c>
      <c r="AB7" s="5">
        <f t="shared" si="23"/>
        <v>3.0416448145346907E-2</v>
      </c>
      <c r="AC7" s="5">
        <f t="shared" si="23"/>
        <v>5.0584737231552844E-2</v>
      </c>
      <c r="AD7" s="5">
        <f t="shared" si="23"/>
        <v>8.1425720126933346E-2</v>
      </c>
      <c r="AE7" s="5"/>
    </row>
    <row r="8" spans="1:36" x14ac:dyDescent="0.25">
      <c r="A8" s="2">
        <f>Cautious!A8</f>
        <v>43101</v>
      </c>
      <c r="B8" s="3">
        <f>Cautious!B8</f>
        <v>112</v>
      </c>
      <c r="C8">
        <f>[1]Cautious!C8</f>
        <v>1117</v>
      </c>
      <c r="D8">
        <f>[1]Cautious!D8</f>
        <v>103.9</v>
      </c>
      <c r="E8">
        <f>[1]Cautious!E8</f>
        <v>107.5</v>
      </c>
      <c r="F8">
        <f>[1]Cautious!F8</f>
        <v>121.19432999999999</v>
      </c>
      <c r="G8" s="7">
        <f>Cautious!G8</f>
        <v>1014.5</v>
      </c>
      <c r="H8" s="7"/>
      <c r="I8" s="5">
        <f t="shared" si="14"/>
        <v>3.5842293906810548E-3</v>
      </c>
      <c r="J8" s="5">
        <f t="shared" si="15"/>
        <v>1.1958688168146445E-2</v>
      </c>
      <c r="K8" s="5">
        <f t="shared" si="16"/>
        <v>1.1684518013631965E-2</v>
      </c>
      <c r="L8" s="5">
        <f t="shared" si="17"/>
        <v>1.2241054613935943E-2</v>
      </c>
      <c r="M8" s="5">
        <f t="shared" si="18"/>
        <v>1.1465902990874266E-2</v>
      </c>
      <c r="N8" s="5">
        <f t="shared" si="19"/>
        <v>0</v>
      </c>
      <c r="O8" s="7"/>
      <c r="P8" s="2">
        <f t="shared" si="3"/>
        <v>43831</v>
      </c>
      <c r="Q8" s="4">
        <f t="shared" si="4"/>
        <v>5.6249999999999974E-2</v>
      </c>
      <c r="R8" s="4">
        <f t="shared" si="5"/>
        <v>5.4341987466427974E-2</v>
      </c>
      <c r="S8" s="4">
        <f t="shared" si="6"/>
        <v>0.11549566891241578</v>
      </c>
      <c r="T8" s="4">
        <f t="shared" si="7"/>
        <v>5.0232558139534936E-2</v>
      </c>
      <c r="U8" s="4">
        <f t="shared" si="8"/>
        <v>8.0332883559816687E-2</v>
      </c>
      <c r="V8" s="4">
        <f t="shared" si="9"/>
        <v>2.9424346968950334E-2</v>
      </c>
      <c r="W8" s="5"/>
      <c r="X8" s="2">
        <f t="shared" si="12"/>
        <v>44927</v>
      </c>
      <c r="Y8" s="5">
        <f t="shared" ref="Y8:AD8" si="24">STDEV(I8:I68)*$W$1</f>
        <v>5.6746446758781842E-2</v>
      </c>
      <c r="Z8" s="5">
        <f t="shared" si="24"/>
        <v>3.7808649353545713E-2</v>
      </c>
      <c r="AA8" s="5">
        <f t="shared" si="24"/>
        <v>4.8090377910823587E-2</v>
      </c>
      <c r="AB8" s="5">
        <f t="shared" si="24"/>
        <v>3.0386650009203091E-2</v>
      </c>
      <c r="AC8" s="5">
        <f t="shared" si="24"/>
        <v>5.0585318030533614E-2</v>
      </c>
      <c r="AD8" s="5">
        <f t="shared" si="24"/>
        <v>8.3655796641566291E-2</v>
      </c>
    </row>
    <row r="9" spans="1:36" x14ac:dyDescent="0.25">
      <c r="A9" s="2">
        <f>Cautious!A9</f>
        <v>43132</v>
      </c>
      <c r="B9" s="3">
        <f>Cautious!B9</f>
        <v>112.3</v>
      </c>
      <c r="C9">
        <f>[1]Cautious!C9</f>
        <v>1117.4000000000001</v>
      </c>
      <c r="D9">
        <f>[1]Cautious!D9</f>
        <v>104</v>
      </c>
      <c r="E9">
        <f>[1]Cautious!E9</f>
        <v>107.5</v>
      </c>
      <c r="F9">
        <f>[1]Cautious!F9</f>
        <v>121.37114</v>
      </c>
      <c r="G9" s="7">
        <f>Cautious!G9</f>
        <v>1011.7</v>
      </c>
      <c r="H9" s="7"/>
      <c r="I9" s="5">
        <f t="shared" si="14"/>
        <v>2.678571428571403E-3</v>
      </c>
      <c r="J9" s="5">
        <f t="shared" si="15"/>
        <v>3.5810205908692118E-4</v>
      </c>
      <c r="K9" s="5">
        <f t="shared" si="16"/>
        <v>9.6246390760341006E-4</v>
      </c>
      <c r="L9" s="5">
        <f t="shared" si="17"/>
        <v>0</v>
      </c>
      <c r="M9" s="5">
        <f t="shared" si="18"/>
        <v>1.4588966332006064E-3</v>
      </c>
      <c r="N9" s="5">
        <f t="shared" si="19"/>
        <v>-2.7599802858550562E-3</v>
      </c>
      <c r="O9" s="7"/>
      <c r="P9" s="2">
        <f t="shared" si="3"/>
        <v>43862</v>
      </c>
      <c r="Q9" s="4">
        <f t="shared" si="4"/>
        <v>5.5209260908281418E-2</v>
      </c>
      <c r="R9" s="4">
        <f t="shared" si="5"/>
        <v>5.1548236978700472E-2</v>
      </c>
      <c r="S9" s="4">
        <f t="shared" si="6"/>
        <v>0.11346153846153843</v>
      </c>
      <c r="T9" s="4">
        <f t="shared" si="7"/>
        <v>4.6511627906976744E-2</v>
      </c>
      <c r="U9" s="4">
        <f t="shared" si="8"/>
        <v>7.6384385942160543E-2</v>
      </c>
      <c r="V9" s="4">
        <f t="shared" si="9"/>
        <v>5.0766037362854503E-2</v>
      </c>
      <c r="W9" s="5"/>
      <c r="X9" s="2">
        <f t="shared" si="12"/>
        <v>44958</v>
      </c>
      <c r="Y9" s="5">
        <f t="shared" ref="Y9:AD9" si="25">STDEV(I9:I69)*$W$1</f>
        <v>5.7283749854485769E-2</v>
      </c>
      <c r="Z9" s="5">
        <f t="shared" si="25"/>
        <v>3.7522502786408736E-2</v>
      </c>
      <c r="AA9" s="5">
        <f t="shared" si="25"/>
        <v>4.798041185324986E-2</v>
      </c>
      <c r="AB9" s="5">
        <f t="shared" si="25"/>
        <v>3.0061235835649732E-2</v>
      </c>
      <c r="AC9" s="5">
        <f t="shared" si="25"/>
        <v>5.0552960871078599E-2</v>
      </c>
      <c r="AD9" s="5">
        <f t="shared" si="25"/>
        <v>8.6903438421963075E-2</v>
      </c>
    </row>
    <row r="10" spans="1:36" x14ac:dyDescent="0.25">
      <c r="A10" s="2">
        <f>Cautious!A10</f>
        <v>43160</v>
      </c>
      <c r="B10" s="3">
        <f>Cautious!B10</f>
        <v>112.1</v>
      </c>
      <c r="C10">
        <f>[1]Cautious!C10</f>
        <v>1117.4000000000001</v>
      </c>
      <c r="D10">
        <f>[1]Cautious!D10</f>
        <v>104.5</v>
      </c>
      <c r="E10">
        <f>[1]Cautious!E10</f>
        <v>106.8</v>
      </c>
      <c r="F10">
        <f>[1]Cautious!F10</f>
        <v>121.33634000000001</v>
      </c>
      <c r="G10" s="7">
        <f>Cautious!G10</f>
        <v>1005.5</v>
      </c>
      <c r="H10" s="7"/>
      <c r="I10" s="5">
        <f t="shared" si="14"/>
        <v>-1.7809439002671669E-3</v>
      </c>
      <c r="J10" s="5">
        <f t="shared" si="15"/>
        <v>0</v>
      </c>
      <c r="K10" s="5">
        <f t="shared" si="16"/>
        <v>4.807692307692308E-3</v>
      </c>
      <c r="L10" s="5">
        <f t="shared" si="17"/>
        <v>-6.5116279069767705E-3</v>
      </c>
      <c r="M10" s="5">
        <f t="shared" si="18"/>
        <v>-2.8672384555331645E-4</v>
      </c>
      <c r="N10" s="5">
        <f t="shared" si="19"/>
        <v>-6.1282989028368538E-3</v>
      </c>
      <c r="O10" s="7"/>
      <c r="P10" s="2">
        <f t="shared" si="3"/>
        <v>43891</v>
      </c>
      <c r="Q10" s="4">
        <f t="shared" si="4"/>
        <v>3.0330062444246263E-2</v>
      </c>
      <c r="R10" s="4">
        <f t="shared" si="5"/>
        <v>4.913191337032384E-2</v>
      </c>
      <c r="S10" s="4">
        <f t="shared" si="6"/>
        <v>0.10430622009569383</v>
      </c>
      <c r="T10" s="4">
        <f t="shared" si="7"/>
        <v>5.0561797752809043E-2</v>
      </c>
      <c r="U10" s="4">
        <f t="shared" si="8"/>
        <v>6.9486767113627973E-2</v>
      </c>
      <c r="V10" s="4">
        <f t="shared" si="9"/>
        <v>4.8731974142217804E-2</v>
      </c>
      <c r="W10" s="5"/>
      <c r="X10" s="2">
        <f t="shared" si="12"/>
        <v>44986</v>
      </c>
      <c r="Y10" s="5">
        <f t="shared" ref="Y10:AD10" si="26">STDEV(I10:I70)*$W$1</f>
        <v>5.7395043949004118E-2</v>
      </c>
      <c r="Z10" s="5">
        <f t="shared" si="26"/>
        <v>3.7519553849631182E-2</v>
      </c>
      <c r="AA10" s="5">
        <f t="shared" si="26"/>
        <v>4.7982579882279344E-2</v>
      </c>
      <c r="AB10" s="5">
        <f t="shared" si="26"/>
        <v>3.0085569810576397E-2</v>
      </c>
      <c r="AC10" s="5">
        <f t="shared" si="26"/>
        <v>5.0550662875565443E-2</v>
      </c>
      <c r="AD10" s="5">
        <f t="shared" si="26"/>
        <v>8.6997780923216333E-2</v>
      </c>
      <c r="AE10" s="4"/>
    </row>
    <row r="11" spans="1:36" x14ac:dyDescent="0.25">
      <c r="A11" s="2">
        <f>Cautious!A11</f>
        <v>43191</v>
      </c>
      <c r="B11" s="3">
        <f>Cautious!B11</f>
        <v>110.6</v>
      </c>
      <c r="C11">
        <f>[1]Cautious!C11</f>
        <v>1133.3</v>
      </c>
      <c r="D11">
        <f>[1]Cautious!D11</f>
        <v>105.9</v>
      </c>
      <c r="E11">
        <f>[1]Cautious!E11</f>
        <v>107.3</v>
      </c>
      <c r="F11">
        <f>[1]Cautious!F11</f>
        <v>123.50551</v>
      </c>
      <c r="G11" s="7">
        <f>Cautious!G11</f>
        <v>999</v>
      </c>
      <c r="H11" s="7"/>
      <c r="I11" s="5">
        <f t="shared" si="14"/>
        <v>-1.3380909901873328E-2</v>
      </c>
      <c r="J11" s="5">
        <f t="shared" si="15"/>
        <v>1.4229461249328676E-2</v>
      </c>
      <c r="K11" s="5">
        <f t="shared" si="16"/>
        <v>1.3397129186602925E-2</v>
      </c>
      <c r="L11" s="5">
        <f t="shared" si="17"/>
        <v>4.6816479400749065E-3</v>
      </c>
      <c r="M11" s="5">
        <f t="shared" si="18"/>
        <v>1.7877331721065544E-2</v>
      </c>
      <c r="N11" s="5">
        <f t="shared" si="19"/>
        <v>-6.4644455494778713E-3</v>
      </c>
      <c r="O11" s="7"/>
      <c r="P11" s="2">
        <f t="shared" si="3"/>
        <v>43922</v>
      </c>
      <c r="Q11" s="4">
        <f t="shared" si="4"/>
        <v>-1.4466546112115682E-2</v>
      </c>
      <c r="R11" s="4">
        <f t="shared" si="5"/>
        <v>2.717726991970348E-2</v>
      </c>
      <c r="S11" s="4">
        <f t="shared" si="6"/>
        <v>9.7261567516524997E-2</v>
      </c>
      <c r="T11" s="4">
        <f t="shared" si="7"/>
        <v>4.1006523765144506E-2</v>
      </c>
      <c r="U11" s="4">
        <f t="shared" si="8"/>
        <v>4.3230702824513662E-2</v>
      </c>
      <c r="V11" s="4">
        <f t="shared" si="9"/>
        <v>2.7747747747748231E-3</v>
      </c>
      <c r="W11" s="5"/>
      <c r="X11" s="2">
        <f t="shared" si="12"/>
        <v>45017</v>
      </c>
      <c r="Y11" s="5">
        <f t="shared" ref="Y11:AD11" si="27">STDEV(I11:I71)*$W$1</f>
        <v>5.7435323295858168E-2</v>
      </c>
      <c r="Z11" s="5">
        <f t="shared" si="27"/>
        <v>3.7553038800785546E-2</v>
      </c>
      <c r="AA11" s="5">
        <f t="shared" si="27"/>
        <v>4.800266049196987E-2</v>
      </c>
      <c r="AB11" s="5">
        <f t="shared" si="27"/>
        <v>2.9922452727569712E-2</v>
      </c>
      <c r="AC11" s="5">
        <f t="shared" si="27"/>
        <v>5.0650923331434401E-2</v>
      </c>
      <c r="AD11" s="5">
        <f t="shared" si="27"/>
        <v>8.7262430555068882E-2</v>
      </c>
      <c r="AE11" s="4"/>
    </row>
    <row r="12" spans="1:36" x14ac:dyDescent="0.25">
      <c r="A12" s="2">
        <f>Cautious!A12</f>
        <v>43221</v>
      </c>
      <c r="B12" s="3">
        <f>Cautious!B12</f>
        <v>111.8</v>
      </c>
      <c r="C12">
        <f>[1]Cautious!C12</f>
        <v>1135.2</v>
      </c>
      <c r="D12">
        <f>[1]Cautious!D12</f>
        <v>106.4</v>
      </c>
      <c r="E12">
        <f>[1]Cautious!E12</f>
        <v>107.5</v>
      </c>
      <c r="F12">
        <f>[1]Cautious!F12</f>
        <v>124.06135</v>
      </c>
      <c r="G12" s="7">
        <f>Cautious!G12</f>
        <v>1013.2</v>
      </c>
      <c r="H12" s="7"/>
      <c r="I12" s="5">
        <f t="shared" si="14"/>
        <v>1.0849909584086825E-2</v>
      </c>
      <c r="J12" s="5">
        <f t="shared" si="15"/>
        <v>1.6765198976441287E-3</v>
      </c>
      <c r="K12" s="5">
        <f t="shared" si="16"/>
        <v>4.721435316336166E-3</v>
      </c>
      <c r="L12" s="5">
        <f t="shared" si="17"/>
        <v>1.8639328984156836E-3</v>
      </c>
      <c r="M12" s="5">
        <f t="shared" si="18"/>
        <v>4.5005279521537411E-3</v>
      </c>
      <c r="N12" s="5">
        <f t="shared" si="19"/>
        <v>1.421421421421426E-2</v>
      </c>
      <c r="O12" s="7"/>
      <c r="P12" s="2">
        <f t="shared" si="3"/>
        <v>43952</v>
      </c>
      <c r="Q12" s="4">
        <f t="shared" si="4"/>
        <v>1.3416815742397139E-2</v>
      </c>
      <c r="R12" s="4">
        <f t="shared" si="5"/>
        <v>3.3738548273431951E-2</v>
      </c>
      <c r="S12" s="4">
        <f t="shared" si="6"/>
        <v>0.11090225563909771</v>
      </c>
      <c r="T12" s="4">
        <f t="shared" si="7"/>
        <v>5.488372093023261E-2</v>
      </c>
      <c r="U12" s="4">
        <f t="shared" si="8"/>
        <v>5.5948448086370062E-2</v>
      </c>
      <c r="V12" s="4">
        <f t="shared" si="9"/>
        <v>3.9620015791551548E-2</v>
      </c>
      <c r="W12" s="5"/>
      <c r="X12" s="2">
        <f t="shared" si="12"/>
        <v>45047</v>
      </c>
      <c r="Y12" s="5">
        <f t="shared" ref="Y12:AD12" si="28">STDEV(I12:I72)*$W$1</f>
        <v>5.7039040742303079E-2</v>
      </c>
      <c r="Z12" s="5">
        <f t="shared" si="28"/>
        <v>3.7143817650871415E-2</v>
      </c>
      <c r="AA12" s="5">
        <f t="shared" si="28"/>
        <v>4.7838105252541702E-2</v>
      </c>
      <c r="AB12" s="5">
        <f t="shared" si="28"/>
        <v>3.006479770185428E-2</v>
      </c>
      <c r="AC12" s="5">
        <f t="shared" si="28"/>
        <v>5.0265794153326486E-2</v>
      </c>
      <c r="AD12" s="5">
        <f t="shared" si="28"/>
        <v>8.7244304206412035E-2</v>
      </c>
      <c r="AE12" s="5"/>
    </row>
    <row r="13" spans="1:36" x14ac:dyDescent="0.25">
      <c r="A13" s="2">
        <f>Cautious!A13</f>
        <v>43252</v>
      </c>
      <c r="B13" s="3">
        <f>Cautious!B13</f>
        <v>112.9</v>
      </c>
      <c r="C13">
        <f>[1]Cautious!C13</f>
        <v>1159.8</v>
      </c>
      <c r="D13">
        <f>[1]Cautious!D13</f>
        <v>109.8</v>
      </c>
      <c r="E13">
        <f>[1]Cautious!E13</f>
        <v>109.2</v>
      </c>
      <c r="F13">
        <f>[1]Cautious!F13</f>
        <v>127.95220999999999</v>
      </c>
      <c r="G13" s="7">
        <f>Cautious!G13</f>
        <v>1018.8</v>
      </c>
      <c r="H13" s="7"/>
      <c r="I13" s="5">
        <f t="shared" si="14"/>
        <v>9.8389982110913109E-3</v>
      </c>
      <c r="J13" s="5">
        <f t="shared" si="15"/>
        <v>2.1670190274841357E-2</v>
      </c>
      <c r="K13" s="5">
        <f t="shared" si="16"/>
        <v>3.1954887218045028E-2</v>
      </c>
      <c r="L13" s="5">
        <f t="shared" si="17"/>
        <v>1.5813953488372119E-2</v>
      </c>
      <c r="M13" s="5">
        <f t="shared" si="18"/>
        <v>3.1362386432196562E-2</v>
      </c>
      <c r="N13" s="5">
        <f t="shared" si="19"/>
        <v>5.5270430319778021E-3</v>
      </c>
      <c r="O13" s="7"/>
      <c r="P13" s="2">
        <f t="shared" si="3"/>
        <v>43983</v>
      </c>
      <c r="Q13" s="4">
        <f t="shared" si="4"/>
        <v>2.0372010628875083E-2</v>
      </c>
      <c r="R13" s="4">
        <f t="shared" si="5"/>
        <v>9.9155026728746341E-3</v>
      </c>
      <c r="S13" s="4">
        <f t="shared" si="6"/>
        <v>7.5591985428050984E-2</v>
      </c>
      <c r="T13" s="4">
        <f t="shared" si="7"/>
        <v>3.8461538461538484E-2</v>
      </c>
      <c r="U13" s="4">
        <f t="shared" si="8"/>
        <v>2.3724795374773247E-2</v>
      </c>
      <c r="V13" s="4">
        <f t="shared" si="9"/>
        <v>5.7675696898311736E-2</v>
      </c>
      <c r="W13" s="5"/>
      <c r="X13" s="2">
        <f t="shared" si="12"/>
        <v>45078</v>
      </c>
      <c r="Y13" s="5">
        <f t="shared" ref="Y13:AD13" si="29">STDEV(I13:I73)*$W$1</f>
        <v>5.6949402166404386E-2</v>
      </c>
      <c r="Z13" s="5">
        <f t="shared" si="29"/>
        <v>3.7366220915164658E-2</v>
      </c>
      <c r="AA13" s="5">
        <f t="shared" si="29"/>
        <v>4.7873924626397744E-2</v>
      </c>
      <c r="AB13" s="5">
        <f t="shared" si="29"/>
        <v>3.0064962878415036E-2</v>
      </c>
      <c r="AC13" s="5">
        <f t="shared" si="29"/>
        <v>5.0306445492627444E-2</v>
      </c>
      <c r="AD13" s="5">
        <f t="shared" si="29"/>
        <v>8.7081981499493394E-2</v>
      </c>
      <c r="AE13" s="5"/>
    </row>
    <row r="14" spans="1:36" x14ac:dyDescent="0.25">
      <c r="A14" s="2">
        <f>Cautious!A14</f>
        <v>43282</v>
      </c>
      <c r="B14" s="3">
        <f>Cautious!B14</f>
        <v>112.4</v>
      </c>
      <c r="C14">
        <f>[1]Cautious!C14</f>
        <v>1177.2</v>
      </c>
      <c r="D14">
        <f>[1]Cautious!D14</f>
        <v>112.3</v>
      </c>
      <c r="E14">
        <f>[1]Cautious!E14</f>
        <v>110.8</v>
      </c>
      <c r="F14">
        <f>[1]Cautious!F14</f>
        <v>130.43265</v>
      </c>
      <c r="G14" s="7">
        <f>Cautious!G14</f>
        <v>1010.7</v>
      </c>
      <c r="H14" s="7"/>
      <c r="I14" s="5">
        <f t="shared" si="14"/>
        <v>-4.4286979627989366E-3</v>
      </c>
      <c r="J14" s="5">
        <f t="shared" si="15"/>
        <v>1.5002586652871264E-2</v>
      </c>
      <c r="K14" s="5">
        <f t="shared" si="16"/>
        <v>2.2768670309653918E-2</v>
      </c>
      <c r="L14" s="5">
        <f t="shared" si="17"/>
        <v>1.46520146520146E-2</v>
      </c>
      <c r="M14" s="5">
        <f t="shared" si="18"/>
        <v>1.9385675323622793E-2</v>
      </c>
      <c r="N14" s="5">
        <f t="shared" si="19"/>
        <v>-7.9505300353355998E-3</v>
      </c>
      <c r="O14" s="7"/>
      <c r="P14" s="2">
        <f t="shared" si="3"/>
        <v>44013</v>
      </c>
      <c r="Q14" s="4">
        <f t="shared" si="4"/>
        <v>3.8256227758007091E-2</v>
      </c>
      <c r="R14" s="4">
        <f t="shared" si="5"/>
        <v>5.2667346245328277E-3</v>
      </c>
      <c r="S14" s="4">
        <f t="shared" si="6"/>
        <v>7.4799643811219993E-2</v>
      </c>
      <c r="T14" s="4">
        <f t="shared" si="7"/>
        <v>3.519855595667875E-2</v>
      </c>
      <c r="U14" s="4">
        <f t="shared" si="8"/>
        <v>2.0061311335773619E-2</v>
      </c>
      <c r="V14" s="4">
        <f t="shared" si="9"/>
        <v>8.5953299693281929E-2</v>
      </c>
      <c r="W14" s="5"/>
      <c r="X14" s="2">
        <f t="shared" si="12"/>
        <v>45108</v>
      </c>
      <c r="Y14" s="5">
        <f t="shared" ref="Y14:AD14" si="30">STDEV(I14:I74)*$W$1</f>
        <v>5.6993828050443979E-2</v>
      </c>
      <c r="Z14" s="5">
        <f t="shared" si="30"/>
        <v>3.7630321300640486E-2</v>
      </c>
      <c r="AA14" s="5">
        <f t="shared" si="30"/>
        <v>4.8789139154855866E-2</v>
      </c>
      <c r="AB14" s="5">
        <f t="shared" si="30"/>
        <v>3.1052978463324069E-2</v>
      </c>
      <c r="AC14" s="5">
        <f t="shared" si="30"/>
        <v>5.0424787581735971E-2</v>
      </c>
      <c r="AD14" s="5">
        <f t="shared" si="30"/>
        <v>8.7077417941135937E-2</v>
      </c>
      <c r="AE14" s="5"/>
    </row>
    <row r="15" spans="1:36" x14ac:dyDescent="0.25">
      <c r="A15" s="2">
        <f>Cautious!A15</f>
        <v>43313</v>
      </c>
      <c r="B15" s="3">
        <f>Cautious!B15</f>
        <v>113.1</v>
      </c>
      <c r="C15">
        <f>[1]Cautious!C15</f>
        <v>1190.4000000000001</v>
      </c>
      <c r="D15">
        <f>[1]Cautious!D15</f>
        <v>113.4</v>
      </c>
      <c r="E15">
        <f>[1]Cautious!E15</f>
        <v>111.4</v>
      </c>
      <c r="F15">
        <f>[1]Cautious!F15</f>
        <v>132.09605999999999</v>
      </c>
      <c r="G15" s="7">
        <f>Cautious!G15</f>
        <v>1018.6</v>
      </c>
      <c r="H15" s="7"/>
      <c r="I15" s="5">
        <f t="shared" si="14"/>
        <v>6.2277580071173361E-3</v>
      </c>
      <c r="J15" s="5">
        <f t="shared" si="15"/>
        <v>1.1213047910295655E-2</v>
      </c>
      <c r="K15" s="5">
        <f t="shared" si="16"/>
        <v>9.7951914514693549E-3</v>
      </c>
      <c r="L15" s="5">
        <f t="shared" si="17"/>
        <v>5.4151624548737232E-3</v>
      </c>
      <c r="M15" s="5">
        <f t="shared" si="18"/>
        <v>1.2753018511852661E-2</v>
      </c>
      <c r="N15" s="5">
        <f t="shared" si="19"/>
        <v>7.8163648956168768E-3</v>
      </c>
      <c r="O15" s="7"/>
      <c r="P15" s="2">
        <f t="shared" si="3"/>
        <v>44044</v>
      </c>
      <c r="Q15" s="4">
        <f t="shared" si="4"/>
        <v>3.5366931918656058E-2</v>
      </c>
      <c r="R15" s="4">
        <f t="shared" si="5"/>
        <v>-6.3004032258064512E-3</v>
      </c>
      <c r="S15" s="4">
        <f t="shared" si="6"/>
        <v>6.5255731922398516E-2</v>
      </c>
      <c r="T15" s="4">
        <f t="shared" si="7"/>
        <v>3.5008976660682145E-2</v>
      </c>
      <c r="U15" s="4">
        <f t="shared" si="8"/>
        <v>8.0430105182547652E-3</v>
      </c>
      <c r="V15" s="4">
        <f t="shared" si="9"/>
        <v>8.1193795405458541E-2</v>
      </c>
      <c r="W15" s="5"/>
      <c r="X15" s="2">
        <f t="shared" si="12"/>
        <v>45139</v>
      </c>
      <c r="Y15" s="5">
        <f t="shared" ref="Y15:AD15" si="31">STDEV(I15:I75)*$W$1</f>
        <v>5.7045252349909009E-2</v>
      </c>
      <c r="Z15" s="5">
        <f t="shared" si="31"/>
        <v>4.6337195905375425E-2</v>
      </c>
      <c r="AA15" s="5">
        <f t="shared" si="31"/>
        <v>5.8676307440712942E-2</v>
      </c>
      <c r="AB15" s="5">
        <f t="shared" si="31"/>
        <v>3.8536596527372215E-2</v>
      </c>
      <c r="AC15" s="5">
        <f t="shared" si="31"/>
        <v>7.2363060191699802E-2</v>
      </c>
      <c r="AD15" s="5">
        <f t="shared" si="31"/>
        <v>8.7012630256201248E-2</v>
      </c>
      <c r="AE15" s="5"/>
    </row>
    <row r="16" spans="1:36" x14ac:dyDescent="0.25">
      <c r="A16" s="2">
        <f>Cautious!A16</f>
        <v>43344</v>
      </c>
      <c r="B16" s="3">
        <f>Cautious!B16</f>
        <v>113.1</v>
      </c>
      <c r="C16">
        <f>[1]Cautious!C16</f>
        <v>1183.5</v>
      </c>
      <c r="D16">
        <f>[1]Cautious!D16</f>
        <v>113.3</v>
      </c>
      <c r="E16">
        <f>[1]Cautious!E16</f>
        <v>111.7</v>
      </c>
      <c r="F16">
        <f>[1]Cautious!F16</f>
        <v>131.39421999999999</v>
      </c>
      <c r="G16" s="7">
        <f>Cautious!G16</f>
        <v>1012</v>
      </c>
      <c r="H16" s="7"/>
      <c r="I16" s="5">
        <f t="shared" si="14"/>
        <v>0</v>
      </c>
      <c r="J16" s="5">
        <f t="shared" si="15"/>
        <v>-5.7963709677420119E-3</v>
      </c>
      <c r="K16" s="5">
        <f t="shared" si="16"/>
        <v>-8.818342151676237E-4</v>
      </c>
      <c r="L16" s="5">
        <f t="shared" si="17"/>
        <v>2.6929982046678381E-3</v>
      </c>
      <c r="M16" s="5">
        <f t="shared" si="18"/>
        <v>-5.3131032068632804E-3</v>
      </c>
      <c r="N16" s="5">
        <f t="shared" si="19"/>
        <v>-6.479481641468705E-3</v>
      </c>
      <c r="O16" s="7"/>
      <c r="P16" s="2">
        <f t="shared" si="3"/>
        <v>44075</v>
      </c>
      <c r="Q16" s="4">
        <f t="shared" si="4"/>
        <v>5.4818744473916915E-2</v>
      </c>
      <c r="R16" s="4">
        <f t="shared" si="5"/>
        <v>3.4643008027037676E-3</v>
      </c>
      <c r="S16" s="4">
        <f t="shared" si="6"/>
        <v>6.8843777581641633E-2</v>
      </c>
      <c r="T16" s="4">
        <f t="shared" si="7"/>
        <v>3.4019695613249752E-2</v>
      </c>
      <c r="U16" s="4">
        <f t="shared" si="8"/>
        <v>1.8953725666167029E-2</v>
      </c>
      <c r="V16" s="4">
        <f t="shared" si="9"/>
        <v>9.4842885375494068E-2</v>
      </c>
      <c r="W16" s="5"/>
      <c r="X16" s="2">
        <f t="shared" si="12"/>
        <v>45170</v>
      </c>
      <c r="Y16" s="5">
        <f t="shared" ref="Y16:AD16" si="32">STDEV(I16:I76)*$W$1</f>
        <v>5.7017528345159732E-2</v>
      </c>
      <c r="Z16" s="5">
        <f t="shared" si="32"/>
        <v>4.8799631620406708E-2</v>
      </c>
      <c r="AA16" s="5">
        <f t="shared" si="32"/>
        <v>6.0983867038180449E-2</v>
      </c>
      <c r="AB16" s="5">
        <f t="shared" si="32"/>
        <v>4.1185301897881728E-2</v>
      </c>
      <c r="AC16" s="5">
        <f t="shared" si="32"/>
        <v>7.6633954963639672E-2</v>
      </c>
      <c r="AD16" s="5">
        <f t="shared" si="32"/>
        <v>8.6972863697434136E-2</v>
      </c>
    </row>
    <row r="17" spans="1:31" x14ac:dyDescent="0.25">
      <c r="A17" s="2">
        <f>Cautious!A17</f>
        <v>43374</v>
      </c>
      <c r="B17" s="3">
        <f>Cautious!B17</f>
        <v>113.4</v>
      </c>
      <c r="C17">
        <f>[1]Cautious!C17</f>
        <v>1188.5999999999999</v>
      </c>
      <c r="D17">
        <f>[1]Cautious!D17</f>
        <v>114</v>
      </c>
      <c r="E17">
        <f>[1]Cautious!E17</f>
        <v>111.9</v>
      </c>
      <c r="F17">
        <f>[1]Cautious!F17</f>
        <v>131.6687</v>
      </c>
      <c r="G17" s="7">
        <f>Cautious!G17</f>
        <v>1016.2</v>
      </c>
      <c r="H17" s="7"/>
      <c r="I17" s="5">
        <f t="shared" si="14"/>
        <v>2.6525198938993047E-3</v>
      </c>
      <c r="J17" s="5">
        <f t="shared" si="15"/>
        <v>4.3092522179973879E-3</v>
      </c>
      <c r="K17" s="5">
        <f t="shared" si="16"/>
        <v>6.1782877316858154E-3</v>
      </c>
      <c r="L17" s="5">
        <f t="shared" si="17"/>
        <v>1.7905102954342241E-3</v>
      </c>
      <c r="M17" s="5">
        <f t="shared" si="18"/>
        <v>2.0889807786066326E-3</v>
      </c>
      <c r="N17" s="5">
        <f t="shared" si="19"/>
        <v>4.1501976284585426E-3</v>
      </c>
      <c r="O17" s="7"/>
      <c r="P17" s="2">
        <f t="shared" si="3"/>
        <v>44105</v>
      </c>
      <c r="Q17" s="4">
        <f t="shared" si="4"/>
        <v>4.761904761904754E-2</v>
      </c>
      <c r="R17" s="4">
        <f t="shared" si="5"/>
        <v>3.954231869426254E-3</v>
      </c>
      <c r="S17" s="4">
        <f t="shared" si="6"/>
        <v>6.4035087719298223E-2</v>
      </c>
      <c r="T17" s="4">
        <f t="shared" si="7"/>
        <v>3.9320822162645139E-2</v>
      </c>
      <c r="U17" s="4">
        <f t="shared" si="8"/>
        <v>2.216008816066382E-2</v>
      </c>
      <c r="V17" s="4">
        <f t="shared" si="9"/>
        <v>9.0945679984254929E-2</v>
      </c>
      <c r="W17" s="5"/>
      <c r="X17" s="2">
        <f t="shared" si="12"/>
        <v>45200</v>
      </c>
      <c r="Y17" s="5">
        <f t="shared" ref="Y17:AD17" si="33">STDEV(I17:I77)*$W$1</f>
        <v>5.7304954716543829E-2</v>
      </c>
      <c r="Z17" s="5">
        <f t="shared" si="33"/>
        <v>4.883175725100896E-2</v>
      </c>
      <c r="AA17" s="5">
        <f t="shared" si="33"/>
        <v>6.1070499764445008E-2</v>
      </c>
      <c r="AB17" s="5">
        <f t="shared" si="33"/>
        <v>4.1287902347522401E-2</v>
      </c>
      <c r="AC17" s="5">
        <f t="shared" si="33"/>
        <v>7.686875210965477E-2</v>
      </c>
      <c r="AD17" s="5">
        <f t="shared" si="33"/>
        <v>8.6954775440479207E-2</v>
      </c>
      <c r="AE17" s="1"/>
    </row>
    <row r="18" spans="1:31" x14ac:dyDescent="0.25">
      <c r="A18" s="2">
        <f>Cautious!A18</f>
        <v>43405</v>
      </c>
      <c r="B18" s="3">
        <f>Cautious!B18</f>
        <v>111.7</v>
      </c>
      <c r="C18">
        <f>[1]Cautious!C18</f>
        <v>1166.2</v>
      </c>
      <c r="D18">
        <f>[1]Cautious!D18</f>
        <v>111.6</v>
      </c>
      <c r="E18">
        <f>[1]Cautious!E18</f>
        <v>110.6</v>
      </c>
      <c r="F18">
        <f>[1]Cautious!F18</f>
        <v>128.53390999999999</v>
      </c>
      <c r="G18" s="7">
        <f>Cautious!G18</f>
        <v>985.2</v>
      </c>
      <c r="H18" s="7"/>
      <c r="I18" s="5">
        <f t="shared" si="14"/>
        <v>-1.4991181657848348E-2</v>
      </c>
      <c r="J18" s="5">
        <f t="shared" si="15"/>
        <v>-1.8845700824499299E-2</v>
      </c>
      <c r="K18" s="5">
        <f t="shared" si="16"/>
        <v>-2.105263157894742E-2</v>
      </c>
      <c r="L18" s="5">
        <f t="shared" si="17"/>
        <v>-1.161751563896346E-2</v>
      </c>
      <c r="M18" s="5">
        <f t="shared" si="18"/>
        <v>-2.3808163975189315E-2</v>
      </c>
      <c r="N18" s="5">
        <f t="shared" si="19"/>
        <v>-3.0505805943711866E-2</v>
      </c>
      <c r="O18" s="7"/>
      <c r="P18" s="2">
        <f t="shared" si="3"/>
        <v>44136</v>
      </c>
      <c r="Q18" s="4">
        <f t="shared" si="4"/>
        <v>5.5505819158460187E-2</v>
      </c>
      <c r="R18" s="4">
        <f t="shared" si="5"/>
        <v>1.6892471274224014E-2</v>
      </c>
      <c r="S18" s="4">
        <f t="shared" si="6"/>
        <v>8.333333333333344E-2</v>
      </c>
      <c r="T18" s="4">
        <f t="shared" si="7"/>
        <v>4.5207956600361664E-2</v>
      </c>
      <c r="U18" s="4">
        <f t="shared" si="8"/>
        <v>3.8431025711425204E-2</v>
      </c>
      <c r="V18" s="4">
        <f t="shared" si="9"/>
        <v>0.11973101908241987</v>
      </c>
      <c r="W18" s="5"/>
      <c r="X18" s="2">
        <f t="shared" si="12"/>
        <v>45231</v>
      </c>
      <c r="Y18" s="5">
        <f t="shared" ref="Y18:AD18" si="34">STDEV(I18:I78)*$W$1</f>
        <v>5.7361521285816092E-2</v>
      </c>
      <c r="Z18" s="5">
        <f t="shared" si="34"/>
        <v>4.9140472620480262E-2</v>
      </c>
      <c r="AA18" s="5">
        <f t="shared" si="34"/>
        <v>6.1045264325035757E-2</v>
      </c>
      <c r="AB18" s="5">
        <f t="shared" si="34"/>
        <v>4.1391516031342224E-2</v>
      </c>
      <c r="AC18" s="5">
        <f t="shared" si="34"/>
        <v>7.6997020121253021E-2</v>
      </c>
      <c r="AD18" s="5">
        <f t="shared" si="34"/>
        <v>8.7098246687411868E-2</v>
      </c>
      <c r="AE18" s="4"/>
    </row>
    <row r="19" spans="1:31" x14ac:dyDescent="0.25">
      <c r="A19" s="2">
        <f>Cautious!A19</f>
        <v>43435</v>
      </c>
      <c r="B19" s="3">
        <f>Cautious!B19</f>
        <v>111.9</v>
      </c>
      <c r="C19">
        <f>[1]Cautious!C19</f>
        <v>1174.2</v>
      </c>
      <c r="D19">
        <f>[1]Cautious!D19</f>
        <v>113.1</v>
      </c>
      <c r="E19">
        <f>[1]Cautious!E19</f>
        <v>111.1</v>
      </c>
      <c r="F19">
        <f>[1]Cautious!F19</f>
        <v>130.31779</v>
      </c>
      <c r="G19" s="7">
        <f>Cautious!G19</f>
        <v>981.1</v>
      </c>
      <c r="H19" s="7"/>
      <c r="I19" s="5">
        <f t="shared" si="14"/>
        <v>1.7905102954342241E-3</v>
      </c>
      <c r="J19" s="5">
        <f t="shared" si="15"/>
        <v>6.8598868118676043E-3</v>
      </c>
      <c r="K19" s="5">
        <f t="shared" si="16"/>
        <v>1.3440860215053764E-2</v>
      </c>
      <c r="L19" s="5">
        <f t="shared" si="17"/>
        <v>4.5207956600361665E-3</v>
      </c>
      <c r="M19" s="5">
        <f t="shared" si="18"/>
        <v>1.3878672172969847E-2</v>
      </c>
      <c r="N19" s="5">
        <f t="shared" si="19"/>
        <v>-4.1615915550142334E-3</v>
      </c>
      <c r="O19" s="7"/>
      <c r="P19" s="2">
        <f t="shared" si="3"/>
        <v>44166</v>
      </c>
      <c r="Q19" s="4">
        <f t="shared" si="4"/>
        <v>8.4897229669347624E-2</v>
      </c>
      <c r="R19" s="4">
        <f t="shared" si="5"/>
        <v>6.4724919093850355E-3</v>
      </c>
      <c r="S19" s="4">
        <f t="shared" si="6"/>
        <v>7.4270557029177772E-2</v>
      </c>
      <c r="T19" s="4">
        <f t="shared" si="7"/>
        <v>3.8703870387038805E-2</v>
      </c>
      <c r="U19" s="4">
        <f t="shared" si="8"/>
        <v>2.5081763587304483E-2</v>
      </c>
      <c r="V19" s="4">
        <f t="shared" si="9"/>
        <v>0.17215370502497193</v>
      </c>
      <c r="W19" s="5"/>
      <c r="X19" s="2">
        <f t="shared" si="12"/>
        <v>45261</v>
      </c>
      <c r="Y19" s="5">
        <f t="shared" ref="Y19:AD19" si="35">STDEV(I19:I79)*$W$1</f>
        <v>5.782148038726851E-2</v>
      </c>
      <c r="Z19" s="5">
        <f t="shared" si="35"/>
        <v>4.8499484341905846E-2</v>
      </c>
      <c r="AA19" s="5">
        <f t="shared" si="35"/>
        <v>6.0277630899259305E-2</v>
      </c>
      <c r="AB19" s="5">
        <f t="shared" si="35"/>
        <v>4.1215643396567275E-2</v>
      </c>
      <c r="AC19" s="5">
        <f t="shared" si="35"/>
        <v>7.6344895993535958E-2</v>
      </c>
      <c r="AD19" s="5">
        <f t="shared" si="35"/>
        <v>8.8008581722642296E-2</v>
      </c>
      <c r="AE19" s="4"/>
    </row>
    <row r="20" spans="1:31" x14ac:dyDescent="0.25">
      <c r="A20" s="2">
        <f>Cautious!A20</f>
        <v>43466</v>
      </c>
      <c r="B20" s="3">
        <f>Cautious!B20</f>
        <v>109.3</v>
      </c>
      <c r="C20">
        <f>[1]Cautious!C20</f>
        <v>1148.5</v>
      </c>
      <c r="D20">
        <f>[1]Cautious!D20</f>
        <v>109.6</v>
      </c>
      <c r="E20">
        <f>[1]Cautious!E20</f>
        <v>109.3</v>
      </c>
      <c r="F20">
        <f>[1]Cautious!F20</f>
        <v>126.49337</v>
      </c>
      <c r="G20" s="7">
        <f>Cautious!G20</f>
        <v>954.4</v>
      </c>
      <c r="H20" s="7"/>
      <c r="I20" s="5">
        <f t="shared" si="14"/>
        <v>-2.3235031277926796E-2</v>
      </c>
      <c r="J20" s="5">
        <f t="shared" si="15"/>
        <v>-2.1887242377789169E-2</v>
      </c>
      <c r="K20" s="5">
        <f t="shared" si="16"/>
        <v>-3.0946065428824051E-2</v>
      </c>
      <c r="L20" s="5">
        <f t="shared" si="17"/>
        <v>-1.6201620162016178E-2</v>
      </c>
      <c r="M20" s="5">
        <f t="shared" si="18"/>
        <v>-2.9346875817952433E-2</v>
      </c>
      <c r="N20" s="5">
        <f t="shared" si="19"/>
        <v>-2.7214351238405918E-2</v>
      </c>
      <c r="O20" s="7"/>
      <c r="P20" s="2">
        <f t="shared" si="3"/>
        <v>44197</v>
      </c>
      <c r="Q20" s="4">
        <f t="shared" si="4"/>
        <v>0.11893870082342178</v>
      </c>
      <c r="R20" s="4">
        <f t="shared" si="5"/>
        <v>2.8036569438397951E-2</v>
      </c>
      <c r="S20" s="4">
        <f t="shared" si="6"/>
        <v>0.11131386861313872</v>
      </c>
      <c r="T20" s="4">
        <f t="shared" si="7"/>
        <v>5.1235132662397154E-2</v>
      </c>
      <c r="U20" s="4">
        <f t="shared" si="8"/>
        <v>5.5310804036606903E-2</v>
      </c>
      <c r="V20" s="4">
        <f t="shared" si="9"/>
        <v>0.22191953059513839</v>
      </c>
      <c r="W20" s="5"/>
      <c r="X20" s="2">
        <f t="shared" si="12"/>
        <v>45292</v>
      </c>
      <c r="Y20" s="5">
        <f t="shared" ref="Y20:AD20" si="36">STDEV(I20:I80)*$W$1</f>
        <v>5.8317309154829043E-2</v>
      </c>
      <c r="Z20" s="5">
        <f t="shared" si="36"/>
        <v>4.845561863368588E-2</v>
      </c>
      <c r="AA20" s="5">
        <f t="shared" si="36"/>
        <v>6.0318092172152574E-2</v>
      </c>
      <c r="AB20" s="5">
        <f t="shared" si="36"/>
        <v>4.1258174799351892E-2</v>
      </c>
      <c r="AC20" s="5">
        <f t="shared" si="36"/>
        <v>7.6312984300252906E-2</v>
      </c>
      <c r="AD20" s="5">
        <f t="shared" si="36"/>
        <v>8.9239786570321208E-2</v>
      </c>
    </row>
    <row r="21" spans="1:31" x14ac:dyDescent="0.25">
      <c r="A21" s="2">
        <f>Cautious!A21</f>
        <v>43497</v>
      </c>
      <c r="B21" s="3">
        <f>Cautious!B21</f>
        <v>111.9</v>
      </c>
      <c r="C21">
        <f>[1]Cautious!C21</f>
        <v>1138.5</v>
      </c>
      <c r="D21">
        <f>[1]Cautious!D21</f>
        <v>108</v>
      </c>
      <c r="E21">
        <f>[1]Cautious!E21</f>
        <v>108.5</v>
      </c>
      <c r="F21">
        <f>[1]Cautious!F21</f>
        <v>123.58976</v>
      </c>
      <c r="G21" s="7">
        <f>Cautious!G21</f>
        <v>986.6</v>
      </c>
      <c r="H21" s="7"/>
      <c r="I21" s="5">
        <f t="shared" si="14"/>
        <v>2.3787740164684434E-2</v>
      </c>
      <c r="J21" s="5">
        <f t="shared" si="15"/>
        <v>-8.7070091423595997E-3</v>
      </c>
      <c r="K21" s="5">
        <f t="shared" si="16"/>
        <v>-1.4598540145985351E-2</v>
      </c>
      <c r="L21" s="5">
        <f t="shared" si="17"/>
        <v>-7.3193046660566989E-3</v>
      </c>
      <c r="M21" s="5">
        <f t="shared" si="18"/>
        <v>-2.2954641812452308E-2</v>
      </c>
      <c r="N21" s="5">
        <f t="shared" si="19"/>
        <v>3.3738474434199549E-2</v>
      </c>
      <c r="O21" s="7"/>
      <c r="P21" s="2">
        <f t="shared" si="3"/>
        <v>44228</v>
      </c>
      <c r="Q21" s="4">
        <f t="shared" si="4"/>
        <v>8.6684539767649588E-2</v>
      </c>
      <c r="R21" s="4">
        <f t="shared" si="5"/>
        <v>3.5836627140974929E-2</v>
      </c>
      <c r="S21" s="4">
        <f t="shared" si="6"/>
        <v>0.13518518518518513</v>
      </c>
      <c r="T21" s="4">
        <f t="shared" si="7"/>
        <v>6.9124423963133647E-2</v>
      </c>
      <c r="U21" s="4">
        <f t="shared" si="8"/>
        <v>8.461145971964032E-2</v>
      </c>
      <c r="V21" s="4">
        <f t="shared" si="9"/>
        <v>0.17828907358605309</v>
      </c>
      <c r="W21" s="5"/>
      <c r="X21" s="2">
        <f t="shared" si="12"/>
        <v>45323</v>
      </c>
      <c r="Y21" s="5">
        <f t="shared" ref="Y21:AD21" si="37">STDEV(I21:I81)*$W$1</f>
        <v>5.7159433655139896E-2</v>
      </c>
      <c r="Z21" s="5">
        <f t="shared" si="37"/>
        <v>4.7455251501521772E-2</v>
      </c>
      <c r="AA21" s="5">
        <f t="shared" si="37"/>
        <v>5.867566194204353E-2</v>
      </c>
      <c r="AB21" s="5">
        <f t="shared" si="37"/>
        <v>4.0564786144846467E-2</v>
      </c>
      <c r="AC21" s="5">
        <f t="shared" si="37"/>
        <v>7.5103827112954144E-2</v>
      </c>
      <c r="AD21" s="5">
        <f t="shared" si="37"/>
        <v>8.820107491544607E-2</v>
      </c>
    </row>
    <row r="22" spans="1:31" x14ac:dyDescent="0.25">
      <c r="A22" s="2">
        <f>Cautious!A22</f>
        <v>43525</v>
      </c>
      <c r="B22" s="3">
        <f>Cautious!B22</f>
        <v>113.1</v>
      </c>
      <c r="C22">
        <f>[1]Cautious!C22</f>
        <v>1170.2</v>
      </c>
      <c r="D22">
        <f>[1]Cautious!D22</f>
        <v>112.4</v>
      </c>
      <c r="E22">
        <f>[1]Cautious!E22</f>
        <v>110.5</v>
      </c>
      <c r="F22">
        <f>[1]Cautious!F22</f>
        <v>128.32426000000001</v>
      </c>
      <c r="G22" s="7">
        <f>Cautious!G22</f>
        <v>995.91</v>
      </c>
      <c r="H22" s="7"/>
      <c r="I22" s="5">
        <f t="shared" si="14"/>
        <v>1.072386058981223E-2</v>
      </c>
      <c r="J22" s="5">
        <f t="shared" si="15"/>
        <v>2.7843653930610491E-2</v>
      </c>
      <c r="K22" s="5">
        <f t="shared" si="16"/>
        <v>4.0740740740740793E-2</v>
      </c>
      <c r="L22" s="5">
        <f t="shared" si="17"/>
        <v>1.8433179723502304E-2</v>
      </c>
      <c r="M22" s="5">
        <f t="shared" si="18"/>
        <v>3.8308189934182342E-2</v>
      </c>
      <c r="N22" s="5">
        <f t="shared" si="19"/>
        <v>9.4364484086762058E-3</v>
      </c>
      <c r="O22" s="7"/>
      <c r="P22" s="2">
        <f t="shared" si="3"/>
        <v>44256</v>
      </c>
      <c r="Q22" s="4">
        <f t="shared" si="4"/>
        <v>8.3996463306808142E-2</v>
      </c>
      <c r="R22" s="4">
        <f t="shared" si="5"/>
        <v>1.6321996239958902E-2</v>
      </c>
      <c r="S22" s="4">
        <f t="shared" si="6"/>
        <v>0.10587188612099636</v>
      </c>
      <c r="T22" s="4">
        <f t="shared" si="7"/>
        <v>5.8823529411764705E-2</v>
      </c>
      <c r="U22" s="4">
        <f t="shared" si="8"/>
        <v>6.024270079562493E-2</v>
      </c>
      <c r="V22" s="4">
        <f t="shared" si="9"/>
        <v>0.1863521804179093</v>
      </c>
      <c r="W22" s="5"/>
      <c r="X22" s="2">
        <f t="shared" si="12"/>
        <v>45352</v>
      </c>
      <c r="Y22" s="5">
        <f t="shared" ref="Y22:AD22" si="38">STDEV(I22:I82)*$W$1</f>
        <v>5.6526563485469139E-2</v>
      </c>
      <c r="Z22" s="5">
        <f t="shared" si="38"/>
        <v>4.7295286659573839E-2</v>
      </c>
      <c r="AA22" s="5">
        <f t="shared" si="38"/>
        <v>5.8366698185062613E-2</v>
      </c>
      <c r="AB22" s="5">
        <f t="shared" si="38"/>
        <v>4.039087893457504E-2</v>
      </c>
      <c r="AC22" s="5">
        <f t="shared" si="38"/>
        <v>7.4354812676840992E-2</v>
      </c>
      <c r="AD22" s="5">
        <f t="shared" si="38"/>
        <v>8.7275659869858954E-2</v>
      </c>
    </row>
    <row r="23" spans="1:31" x14ac:dyDescent="0.25">
      <c r="A23" s="2">
        <f>Cautious!A23</f>
        <v>43556</v>
      </c>
      <c r="B23" s="3">
        <f>Cautious!B23</f>
        <v>113.9</v>
      </c>
      <c r="C23">
        <f>[1]Cautious!C23</f>
        <v>1175.7</v>
      </c>
      <c r="D23">
        <f>[1]Cautious!D23</f>
        <v>113.8</v>
      </c>
      <c r="E23">
        <f>[1]Cautious!E23</f>
        <v>111.1</v>
      </c>
      <c r="F23">
        <f>[1]Cautious!F23</f>
        <v>129.92686</v>
      </c>
      <c r="G23" s="7">
        <f>Cautious!G23</f>
        <v>1009.755</v>
      </c>
      <c r="H23" s="7"/>
      <c r="I23" s="5">
        <f t="shared" si="14"/>
        <v>7.0733863837313124E-3</v>
      </c>
      <c r="J23" s="5">
        <f t="shared" si="15"/>
        <v>4.7000512732866175E-3</v>
      </c>
      <c r="K23" s="5">
        <f t="shared" si="16"/>
        <v>1.2455516014234799E-2</v>
      </c>
      <c r="L23" s="5">
        <f t="shared" si="17"/>
        <v>5.4298642533936138E-3</v>
      </c>
      <c r="M23" s="5">
        <f t="shared" si="18"/>
        <v>1.2488675173345985E-2</v>
      </c>
      <c r="N23" s="5">
        <f t="shared" si="19"/>
        <v>1.3901858601680903E-2</v>
      </c>
      <c r="O23" s="7"/>
      <c r="P23" s="2">
        <f t="shared" si="3"/>
        <v>44287</v>
      </c>
      <c r="Q23" s="4">
        <f t="shared" si="4"/>
        <v>9.3064091308165009E-2</v>
      </c>
      <c r="R23" s="4">
        <f t="shared" si="5"/>
        <v>8.6756825720847534E-3</v>
      </c>
      <c r="S23" s="4">
        <f t="shared" si="6"/>
        <v>9.6660808435852369E-2</v>
      </c>
      <c r="T23" s="4">
        <f t="shared" si="7"/>
        <v>5.5805580558055831E-2</v>
      </c>
      <c r="U23" s="4">
        <f t="shared" si="8"/>
        <v>4.6624000610805079E-2</v>
      </c>
      <c r="V23" s="4">
        <f t="shared" si="9"/>
        <v>0.1856341389743057</v>
      </c>
      <c r="W23" s="5"/>
      <c r="X23" s="2">
        <f t="shared" si="12"/>
        <v>45383</v>
      </c>
      <c r="Y23" s="5">
        <f t="shared" ref="Y23:AD23" si="39">STDEV(I23:I83)*$W$1</f>
        <v>5.6617343119547699E-2</v>
      </c>
      <c r="Z23" s="5">
        <f t="shared" si="39"/>
        <v>4.831522965143567E-2</v>
      </c>
      <c r="AA23" s="5">
        <f t="shared" si="39"/>
        <v>5.8516601790337568E-2</v>
      </c>
      <c r="AB23" s="5">
        <f t="shared" si="39"/>
        <v>4.0931389820019586E-2</v>
      </c>
      <c r="AC23" s="5">
        <f t="shared" si="39"/>
        <v>7.6110604318986433E-2</v>
      </c>
      <c r="AD23" s="5">
        <f t="shared" si="39"/>
        <v>8.760901918000151E-2</v>
      </c>
    </row>
    <row r="24" spans="1:31" x14ac:dyDescent="0.25">
      <c r="A24" s="2">
        <f>Cautious!A24</f>
        <v>43586</v>
      </c>
      <c r="B24" s="3">
        <f>Cautious!B24</f>
        <v>114.6</v>
      </c>
      <c r="C24">
        <f>[1]Cautious!C24</f>
        <v>1156.5</v>
      </c>
      <c r="D24">
        <f>[1]Cautious!D24</f>
        <v>111.9</v>
      </c>
      <c r="E24">
        <f>[1]Cautious!E24</f>
        <v>110.1</v>
      </c>
      <c r="F24">
        <f>[1]Cautious!F24</f>
        <v>127.68504</v>
      </c>
      <c r="G24" s="7">
        <f>Cautious!G24</f>
        <v>1022.947</v>
      </c>
      <c r="H24" s="7"/>
      <c r="I24" s="5">
        <f t="shared" si="14"/>
        <v>6.1457418788409884E-3</v>
      </c>
      <c r="J24" s="5">
        <f t="shared" si="15"/>
        <v>-1.6330696606277149E-2</v>
      </c>
      <c r="K24" s="5">
        <f t="shared" si="16"/>
        <v>-1.6695957820738062E-2</v>
      </c>
      <c r="L24" s="5">
        <f t="shared" si="17"/>
        <v>-9.0009000900090012E-3</v>
      </c>
      <c r="M24" s="5">
        <f t="shared" si="18"/>
        <v>-1.7254476864906949E-2</v>
      </c>
      <c r="N24" s="5">
        <f t="shared" si="19"/>
        <v>1.3064555263405487E-2</v>
      </c>
      <c r="O24" s="7"/>
      <c r="P24" s="2">
        <f t="shared" si="3"/>
        <v>44317</v>
      </c>
      <c r="Q24" s="4">
        <f t="shared" si="4"/>
        <v>9.9476439790575966E-2</v>
      </c>
      <c r="R24" s="4">
        <f t="shared" si="5"/>
        <v>2.4816255944660654E-2</v>
      </c>
      <c r="S24" s="4">
        <f t="shared" si="6"/>
        <v>0.11974977658623763</v>
      </c>
      <c r="T24" s="4">
        <f t="shared" si="7"/>
        <v>7.0844686648501465E-2</v>
      </c>
      <c r="U24" s="4">
        <f t="shared" si="8"/>
        <v>6.5468906929112503E-2</v>
      </c>
      <c r="V24" s="4">
        <f t="shared" si="9"/>
        <v>0.17493868206270716</v>
      </c>
      <c r="W24" s="5"/>
      <c r="X24" s="2">
        <f t="shared" si="12"/>
        <v>45413</v>
      </c>
      <c r="Y24" s="5">
        <f t="shared" ref="Y24:AD24" si="40">STDEV(I24:I84)*$W$1</f>
        <v>5.6702767570158789E-2</v>
      </c>
      <c r="Z24" s="5">
        <f t="shared" si="40"/>
        <v>4.8480047035227812E-2</v>
      </c>
      <c r="AA24" s="5">
        <f t="shared" si="40"/>
        <v>5.848832918647863E-2</v>
      </c>
      <c r="AB24" s="5">
        <f t="shared" si="40"/>
        <v>4.0995259061066401E-2</v>
      </c>
      <c r="AC24" s="5">
        <f t="shared" si="40"/>
        <v>7.6052576393288079E-2</v>
      </c>
      <c r="AD24" s="5">
        <f t="shared" si="40"/>
        <v>8.8027748480738591E-2</v>
      </c>
    </row>
    <row r="25" spans="1:31" x14ac:dyDescent="0.25">
      <c r="A25" s="2">
        <f>Cautious!A25</f>
        <v>43617</v>
      </c>
      <c r="B25" s="3">
        <f>Cautious!B25</f>
        <v>113.3</v>
      </c>
      <c r="C25">
        <f>[1]Cautious!C25</f>
        <v>1140.8</v>
      </c>
      <c r="D25">
        <f>[1]Cautious!D25</f>
        <v>109.5</v>
      </c>
      <c r="E25">
        <f>[1]Cautious!E25</f>
        <v>108.7</v>
      </c>
      <c r="F25">
        <f>[1]Cautious!F25</f>
        <v>124.30231000000001</v>
      </c>
      <c r="G25" s="7">
        <f>Cautious!G25</f>
        <v>1017.809</v>
      </c>
      <c r="H25" s="7"/>
      <c r="I25" s="5">
        <f t="shared" si="14"/>
        <v>-1.134380453752179E-2</v>
      </c>
      <c r="J25" s="5">
        <f t="shared" si="15"/>
        <v>-1.3575443147427622E-2</v>
      </c>
      <c r="K25" s="5">
        <f t="shared" si="16"/>
        <v>-2.1447721179624714E-2</v>
      </c>
      <c r="L25" s="5">
        <f t="shared" si="17"/>
        <v>-1.2715712988192475E-2</v>
      </c>
      <c r="M25" s="5">
        <f t="shared" si="18"/>
        <v>-2.6492766889527505E-2</v>
      </c>
      <c r="N25" s="5">
        <f t="shared" si="19"/>
        <v>-5.0227431137683902E-3</v>
      </c>
      <c r="O25" s="7"/>
      <c r="P25" s="2">
        <f t="shared" si="3"/>
        <v>44348</v>
      </c>
      <c r="Q25" s="4">
        <f t="shared" si="4"/>
        <v>0.11209179170344222</v>
      </c>
      <c r="R25" s="4">
        <f t="shared" si="5"/>
        <v>4.3127629733520377E-2</v>
      </c>
      <c r="S25" s="4">
        <f t="shared" si="6"/>
        <v>0.15799086757990866</v>
      </c>
      <c r="T25" s="4">
        <f t="shared" si="7"/>
        <v>9.4756209751609907E-2</v>
      </c>
      <c r="U25" s="4">
        <f t="shared" si="8"/>
        <v>9.9740785187338823E-2</v>
      </c>
      <c r="V25" s="4">
        <f t="shared" si="9"/>
        <v>0.17517137301792374</v>
      </c>
      <c r="W25" s="5"/>
      <c r="X25" s="2">
        <f t="shared" si="12"/>
        <v>45444</v>
      </c>
      <c r="Y25" s="5">
        <f t="shared" ref="Y25:AD25" si="41">STDEV(I25:I85)*$W$1</f>
        <v>5.6734283108623176E-2</v>
      </c>
      <c r="Z25" s="5">
        <f t="shared" si="41"/>
        <v>4.7850689528957879E-2</v>
      </c>
      <c r="AA25" s="5">
        <f t="shared" si="41"/>
        <v>5.7861260325712538E-2</v>
      </c>
      <c r="AB25" s="5">
        <f t="shared" si="41"/>
        <v>4.0709453476136144E-2</v>
      </c>
      <c r="AC25" s="5">
        <f t="shared" si="41"/>
        <v>7.5550777817516054E-2</v>
      </c>
      <c r="AD25" s="5">
        <f t="shared" si="41"/>
        <v>8.8149230111944032E-2</v>
      </c>
    </row>
    <row r="26" spans="1:31" x14ac:dyDescent="0.25">
      <c r="A26" s="2">
        <f>Cautious!A26</f>
        <v>43647</v>
      </c>
      <c r="B26" s="3">
        <f>Cautious!B26</f>
        <v>114.5</v>
      </c>
      <c r="C26">
        <f>[1]Cautious!C26</f>
        <v>1144.9000000000001</v>
      </c>
      <c r="D26">
        <f>[1]Cautious!D26</f>
        <v>109.5</v>
      </c>
      <c r="E26">
        <f>[1]Cautious!E26</f>
        <v>109</v>
      </c>
      <c r="F26">
        <f>[1]Cautious!F26</f>
        <v>124.14617</v>
      </c>
      <c r="G26" s="7">
        <f>Cautious!G26</f>
        <v>1034.598</v>
      </c>
      <c r="H26" s="7"/>
      <c r="I26" s="5">
        <f t="shared" si="14"/>
        <v>1.0591350397175665E-2</v>
      </c>
      <c r="J26" s="5">
        <f t="shared" si="15"/>
        <v>3.5939691444601476E-3</v>
      </c>
      <c r="K26" s="5">
        <f t="shared" si="16"/>
        <v>0</v>
      </c>
      <c r="L26" s="5">
        <f t="shared" si="17"/>
        <v>2.7598896044157971E-3</v>
      </c>
      <c r="M26" s="5">
        <f t="shared" si="18"/>
        <v>-1.2561311209744028E-3</v>
      </c>
      <c r="N26" s="5">
        <f t="shared" si="19"/>
        <v>1.6495236336090551E-2</v>
      </c>
      <c r="O26" s="7"/>
      <c r="P26" s="2">
        <f t="shared" si="3"/>
        <v>44378</v>
      </c>
      <c r="Q26" s="4">
        <f t="shared" si="4"/>
        <v>0.11441048034934492</v>
      </c>
      <c r="R26" s="4">
        <f t="shared" si="5"/>
        <v>2.8561446414533859E-2</v>
      </c>
      <c r="S26" s="4">
        <f t="shared" si="6"/>
        <v>0.14063926940639274</v>
      </c>
      <c r="T26" s="4">
        <f t="shared" si="7"/>
        <v>7.522935779816517E-2</v>
      </c>
      <c r="U26" s="4">
        <f t="shared" si="8"/>
        <v>8.7981288508538064E-2</v>
      </c>
      <c r="V26" s="4">
        <f t="shared" si="9"/>
        <v>0.18654781857301092</v>
      </c>
      <c r="W26" s="5"/>
      <c r="X26" s="2">
        <f t="shared" si="12"/>
        <v>45474</v>
      </c>
      <c r="Y26" s="5">
        <f t="shared" ref="Y26:AD26" si="42">STDEV(I26:I86)*$W$1</f>
        <v>5.6464491298505143E-2</v>
      </c>
      <c r="Z26" s="5">
        <f t="shared" si="42"/>
        <v>4.7389610394496628E-2</v>
      </c>
      <c r="AA26" s="5">
        <f t="shared" si="42"/>
        <v>5.6826286440365685E-2</v>
      </c>
      <c r="AB26" s="5">
        <f t="shared" si="42"/>
        <v>4.0173594034010392E-2</v>
      </c>
      <c r="AC26" s="5">
        <f t="shared" si="42"/>
        <v>7.443742630713196E-2</v>
      </c>
      <c r="AD26" s="5">
        <f t="shared" si="42"/>
        <v>8.8162352691956644E-2</v>
      </c>
    </row>
    <row r="27" spans="1:31" x14ac:dyDescent="0.25">
      <c r="A27" s="2">
        <f>Cautious!A27</f>
        <v>43678</v>
      </c>
      <c r="B27" s="3">
        <f>Cautious!B27</f>
        <v>115.5</v>
      </c>
      <c r="C27">
        <f>[1]Cautious!C27</f>
        <v>1150.5999999999999</v>
      </c>
      <c r="D27">
        <f>[1]Cautious!D27</f>
        <v>111.8</v>
      </c>
      <c r="E27">
        <f>[1]Cautious!E27</f>
        <v>109.8</v>
      </c>
      <c r="F27">
        <f>[1]Cautious!F27</f>
        <v>126.33204000000001</v>
      </c>
      <c r="G27" s="7">
        <f>Cautious!G27</f>
        <v>1043.722</v>
      </c>
      <c r="H27" s="7"/>
      <c r="I27" s="5">
        <f t="shared" si="14"/>
        <v>8.7336244541484712E-3</v>
      </c>
      <c r="J27" s="5">
        <f t="shared" si="15"/>
        <v>4.9786007511571475E-3</v>
      </c>
      <c r="K27" s="5">
        <f t="shared" si="16"/>
        <v>2.1004566210045636E-2</v>
      </c>
      <c r="L27" s="5">
        <f t="shared" si="17"/>
        <v>7.3394495412843772E-3</v>
      </c>
      <c r="M27" s="5">
        <f t="shared" si="18"/>
        <v>1.7607228640239232E-2</v>
      </c>
      <c r="N27" s="5">
        <f t="shared" si="19"/>
        <v>8.8188842429620246E-3</v>
      </c>
      <c r="O27" s="7"/>
      <c r="P27" s="2">
        <f t="shared" si="3"/>
        <v>44409</v>
      </c>
      <c r="Q27" s="4">
        <f t="shared" si="4"/>
        <v>0.11428571428571419</v>
      </c>
      <c r="R27" s="4">
        <f t="shared" si="5"/>
        <v>1.1819920041717485E-2</v>
      </c>
      <c r="S27" s="4">
        <f t="shared" si="6"/>
        <v>0.10554561717352413</v>
      </c>
      <c r="T27" s="4">
        <f t="shared" si="7"/>
        <v>5.9198542805100181E-2</v>
      </c>
      <c r="U27" s="4">
        <f t="shared" si="8"/>
        <v>5.4998082829977139E-2</v>
      </c>
      <c r="V27" s="4">
        <f t="shared" si="9"/>
        <v>0.19006785331726259</v>
      </c>
      <c r="W27" s="5"/>
      <c r="X27" s="2">
        <f t="shared" si="12"/>
        <v>45505</v>
      </c>
      <c r="Y27" s="5">
        <f t="shared" ref="Y27:AD27" si="43">STDEV(I27:I87)*$W$1</f>
        <v>5.6387584626471532E-2</v>
      </c>
      <c r="Z27" s="5">
        <f t="shared" si="43"/>
        <v>4.7483473880199162E-2</v>
      </c>
      <c r="AA27" s="5">
        <f t="shared" si="43"/>
        <v>5.7638299169019816E-2</v>
      </c>
      <c r="AB27" s="5">
        <f t="shared" si="43"/>
        <v>4.0233682572891748E-2</v>
      </c>
      <c r="AC27" s="5">
        <f t="shared" si="43"/>
        <v>7.4542262515624139E-2</v>
      </c>
      <c r="AD27" s="5">
        <f t="shared" si="43"/>
        <v>8.8211083184830924E-2</v>
      </c>
    </row>
    <row r="28" spans="1:31" x14ac:dyDescent="0.25">
      <c r="A28" s="2">
        <f>Cautious!A28</f>
        <v>43709</v>
      </c>
      <c r="B28" s="3">
        <f>Cautious!B28</f>
        <v>115.4</v>
      </c>
      <c r="C28">
        <f>[1]Cautious!C28</f>
        <v>1158.3</v>
      </c>
      <c r="D28">
        <f>[1]Cautious!D28</f>
        <v>112.4</v>
      </c>
      <c r="E28">
        <f>[1]Cautious!E28</f>
        <v>110.9</v>
      </c>
      <c r="F28">
        <f>[1]Cautious!F28</f>
        <v>127.02685</v>
      </c>
      <c r="G28" s="7">
        <f>Cautious!G28</f>
        <v>1052.375</v>
      </c>
      <c r="H28" s="7"/>
      <c r="I28" s="5">
        <f t="shared" si="14"/>
        <v>-8.6580086580081658E-4</v>
      </c>
      <c r="J28" s="5">
        <f t="shared" si="15"/>
        <v>6.6921606118547248E-3</v>
      </c>
      <c r="K28" s="5">
        <f t="shared" si="16"/>
        <v>5.3667262969589319E-3</v>
      </c>
      <c r="L28" s="5">
        <f t="shared" si="17"/>
        <v>1.0018214936247801E-2</v>
      </c>
      <c r="M28" s="5">
        <f t="shared" si="18"/>
        <v>5.4998716081841922E-3</v>
      </c>
      <c r="N28" s="5">
        <f t="shared" si="19"/>
        <v>8.2905218056149241E-3</v>
      </c>
      <c r="O28" s="7"/>
      <c r="P28" s="2">
        <f t="shared" si="3"/>
        <v>44440</v>
      </c>
      <c r="Q28" s="4">
        <f t="shared" si="4"/>
        <v>0.12651646447140374</v>
      </c>
      <c r="R28" s="4">
        <f t="shared" si="5"/>
        <v>1.1741345074678526E-2</v>
      </c>
      <c r="S28" s="4">
        <f t="shared" si="6"/>
        <v>0.10765124555160137</v>
      </c>
      <c r="T28" s="4">
        <f t="shared" si="7"/>
        <v>5.7709648331830399E-2</v>
      </c>
      <c r="U28" s="4">
        <f t="shared" si="8"/>
        <v>5.5194708835179379E-2</v>
      </c>
      <c r="V28" s="4">
        <f t="shared" si="9"/>
        <v>0.18693431523933951</v>
      </c>
      <c r="W28" s="5"/>
      <c r="X28" s="2">
        <f t="shared" si="12"/>
        <v>45536</v>
      </c>
      <c r="Y28" s="5">
        <f t="shared" ref="Y28:AD28" si="44">STDEV(I28:I88)*$W$1</f>
        <v>5.6334116452650657E-2</v>
      </c>
      <c r="Z28" s="5">
        <f t="shared" si="44"/>
        <v>4.7516177581360175E-2</v>
      </c>
      <c r="AA28" s="5">
        <f t="shared" si="44"/>
        <v>5.7185346768283983E-2</v>
      </c>
      <c r="AB28" s="5">
        <f t="shared" si="44"/>
        <v>4.0212285878849077E-2</v>
      </c>
      <c r="AC28" s="5">
        <f t="shared" si="44"/>
        <v>7.4316580726159945E-2</v>
      </c>
      <c r="AD28" s="5">
        <f t="shared" si="44"/>
        <v>8.8186365314012138E-2</v>
      </c>
    </row>
    <row r="29" spans="1:31" x14ac:dyDescent="0.25">
      <c r="A29" s="2">
        <f>Cautious!A29</f>
        <v>43739</v>
      </c>
      <c r="B29" s="3">
        <f>Cautious!B29</f>
        <v>116.4</v>
      </c>
      <c r="C29">
        <f>[1]Cautious!C29</f>
        <v>1159.8</v>
      </c>
      <c r="D29">
        <f>[1]Cautious!D29</f>
        <v>113</v>
      </c>
      <c r="E29">
        <f>[1]Cautious!E29</f>
        <v>111.4</v>
      </c>
      <c r="F29">
        <f>[1]Cautious!F29</f>
        <v>128.39017999999999</v>
      </c>
      <c r="G29" s="7">
        <f>Cautious!G29</f>
        <v>1052.96</v>
      </c>
      <c r="H29" s="7"/>
      <c r="I29" s="5">
        <f t="shared" si="14"/>
        <v>8.6655112651646445E-3</v>
      </c>
      <c r="J29" s="5">
        <f t="shared" si="15"/>
        <v>1.2950012950012951E-3</v>
      </c>
      <c r="K29" s="5">
        <f t="shared" si="16"/>
        <v>5.3380782918148956E-3</v>
      </c>
      <c r="L29" s="5">
        <f t="shared" si="17"/>
        <v>4.508566275924256E-3</v>
      </c>
      <c r="M29" s="5">
        <f t="shared" si="18"/>
        <v>1.0732612829492274E-2</v>
      </c>
      <c r="N29" s="5">
        <f t="shared" si="19"/>
        <v>5.5588549708995025E-4</v>
      </c>
      <c r="O29" s="7"/>
      <c r="P29" s="2">
        <f t="shared" si="3"/>
        <v>44470</v>
      </c>
      <c r="Q29" s="4">
        <f t="shared" si="4"/>
        <v>0.10395189003436421</v>
      </c>
      <c r="R29" s="4">
        <f t="shared" si="5"/>
        <v>5.1733057423693739E-3</v>
      </c>
      <c r="S29" s="4">
        <f t="shared" si="6"/>
        <v>0.10442477876106192</v>
      </c>
      <c r="T29" s="4">
        <f t="shared" si="7"/>
        <v>4.6678635547576196E-2</v>
      </c>
      <c r="U29" s="4">
        <f t="shared" si="8"/>
        <v>5.0306729066039363E-2</v>
      </c>
      <c r="V29" s="4">
        <f t="shared" si="9"/>
        <v>0.16927518614192372</v>
      </c>
      <c r="W29" s="5"/>
      <c r="X29" s="2">
        <f t="shared" si="12"/>
        <v>45566</v>
      </c>
      <c r="Y29" s="5">
        <f t="shared" ref="Y29:AD29" si="45">STDEV(I29:I89)*$W$1</f>
        <v>5.6347047442246292E-2</v>
      </c>
      <c r="Z29" s="5">
        <f t="shared" si="45"/>
        <v>4.7467328133260156E-2</v>
      </c>
      <c r="AA29" s="5">
        <f t="shared" si="45"/>
        <v>5.7184022993492165E-2</v>
      </c>
      <c r="AB29" s="5">
        <f t="shared" si="45"/>
        <v>4.00633075144151E-2</v>
      </c>
      <c r="AC29" s="5">
        <f t="shared" si="45"/>
        <v>7.4311586811146649E-2</v>
      </c>
      <c r="AD29" s="5">
        <f t="shared" si="45"/>
        <v>8.8279854198980365E-2</v>
      </c>
    </row>
    <row r="30" spans="1:31" x14ac:dyDescent="0.25">
      <c r="A30" s="2">
        <f>Cautious!A30</f>
        <v>43770</v>
      </c>
      <c r="B30" s="3">
        <f>Cautious!B30</f>
        <v>116.4</v>
      </c>
      <c r="C30">
        <f>[1]Cautious!C30</f>
        <v>1161.3</v>
      </c>
      <c r="D30">
        <f>[1]Cautious!D30</f>
        <v>113.7</v>
      </c>
      <c r="E30">
        <f>[1]Cautious!E30</f>
        <v>111.9</v>
      </c>
      <c r="F30">
        <f>[1]Cautious!F30</f>
        <v>126.97669</v>
      </c>
      <c r="G30" s="7">
        <f>Cautious!G30</f>
        <v>1045.933</v>
      </c>
      <c r="H30" s="7"/>
      <c r="I30" s="5">
        <f t="shared" si="14"/>
        <v>0</v>
      </c>
      <c r="J30" s="5">
        <f t="shared" si="15"/>
        <v>1.2933264355923435E-3</v>
      </c>
      <c r="K30" s="5">
        <f t="shared" si="16"/>
        <v>6.1946902654867507E-3</v>
      </c>
      <c r="L30" s="5">
        <f t="shared" si="17"/>
        <v>4.4883303411131061E-3</v>
      </c>
      <c r="M30" s="5">
        <f t="shared" si="18"/>
        <v>-1.1009331087470878E-2</v>
      </c>
      <c r="N30" s="5">
        <f t="shared" si="19"/>
        <v>-6.6735678468318295E-3</v>
      </c>
      <c r="O30" s="7"/>
      <c r="P30" s="2">
        <f t="shared" si="3"/>
        <v>44501</v>
      </c>
      <c r="Q30" s="4">
        <f t="shared" si="4"/>
        <v>0.12285223367697579</v>
      </c>
      <c r="R30" s="4">
        <f t="shared" si="5"/>
        <v>-3.4444157409799364E-3</v>
      </c>
      <c r="S30" s="4">
        <f t="shared" si="6"/>
        <v>9.2348284960422161E-2</v>
      </c>
      <c r="T30" s="4">
        <f t="shared" si="7"/>
        <v>3.6639857015192082E-2</v>
      </c>
      <c r="U30" s="4">
        <f t="shared" si="8"/>
        <v>5.6225752931502594E-2</v>
      </c>
      <c r="V30" s="4">
        <f t="shared" si="9"/>
        <v>0.20753432581245645</v>
      </c>
      <c r="W30" s="5"/>
      <c r="X30" s="2">
        <f t="shared" si="12"/>
        <v>45597</v>
      </c>
      <c r="Y30" s="5">
        <f t="shared" ref="Y30:AD30" si="46">STDEV(I30:I90)*$W$1</f>
        <v>5.6310305742811539E-2</v>
      </c>
      <c r="Z30" s="5">
        <f t="shared" si="46"/>
        <v>4.7687360105971618E-2</v>
      </c>
      <c r="AA30" s="5">
        <f t="shared" si="46"/>
        <v>5.7495334885803259E-2</v>
      </c>
      <c r="AB30" s="5">
        <f t="shared" si="46"/>
        <v>4.0066303861981109E-2</v>
      </c>
      <c r="AC30" s="5">
        <f t="shared" si="46"/>
        <v>7.4394228260428089E-2</v>
      </c>
      <c r="AD30" s="5">
        <f t="shared" si="46"/>
        <v>8.8353698332319555E-2</v>
      </c>
    </row>
    <row r="31" spans="1:31" x14ac:dyDescent="0.25">
      <c r="A31" s="2">
        <f>Cautious!A31</f>
        <v>43800</v>
      </c>
      <c r="B31" s="3">
        <f>Cautious!B31</f>
        <v>117.7</v>
      </c>
      <c r="C31">
        <f>[1]Cautious!C31</f>
        <v>1177.0999999999999</v>
      </c>
      <c r="D31">
        <f>[1]Cautious!D31</f>
        <v>115.9</v>
      </c>
      <c r="E31">
        <f>[1]Cautious!E31</f>
        <v>113</v>
      </c>
      <c r="F31">
        <f>[1]Cautious!F31</f>
        <v>129.54739000000001</v>
      </c>
      <c r="G31" s="7">
        <f>Cautious!G31</f>
        <v>1047.68</v>
      </c>
      <c r="H31" s="7"/>
      <c r="I31" s="5">
        <f t="shared" si="14"/>
        <v>1.116838487972506E-2</v>
      </c>
      <c r="J31" s="5">
        <f t="shared" si="15"/>
        <v>1.360544217687071E-2</v>
      </c>
      <c r="K31" s="5">
        <f t="shared" si="16"/>
        <v>1.9349164467898E-2</v>
      </c>
      <c r="L31" s="5">
        <f t="shared" si="17"/>
        <v>9.8302055406612535E-3</v>
      </c>
      <c r="M31" s="5">
        <f t="shared" si="18"/>
        <v>2.024544819998066E-2</v>
      </c>
      <c r="N31" s="5">
        <f t="shared" si="19"/>
        <v>1.6702790714128639E-3</v>
      </c>
      <c r="O31" s="7"/>
      <c r="P31" s="2">
        <f t="shared" si="3"/>
        <v>44531</v>
      </c>
      <c r="Q31" s="4">
        <f t="shared" si="4"/>
        <v>0.10790144435004251</v>
      </c>
      <c r="R31" s="4">
        <f t="shared" si="5"/>
        <v>-8.0706821850310088E-3</v>
      </c>
      <c r="S31" s="4">
        <f t="shared" si="6"/>
        <v>8.4555651423641034E-2</v>
      </c>
      <c r="T31" s="4">
        <f t="shared" si="7"/>
        <v>3.7168141592920381E-2</v>
      </c>
      <c r="U31" s="4">
        <f t="shared" si="8"/>
        <v>4.3135952024969275E-2</v>
      </c>
      <c r="V31" s="4">
        <f t="shared" si="9"/>
        <v>0.2189790775809406</v>
      </c>
      <c r="W31" s="5"/>
      <c r="X31" s="2">
        <f t="shared" si="12"/>
        <v>45627</v>
      </c>
      <c r="Y31" s="5">
        <f t="shared" ref="Y31:AD31" si="47">STDEV(I31:I91)*$W$1</f>
        <v>5.7029135548665018E-2</v>
      </c>
      <c r="Z31" s="5">
        <f t="shared" si="47"/>
        <v>4.7756278192084771E-2</v>
      </c>
      <c r="AA31" s="5">
        <f t="shared" si="47"/>
        <v>5.7498359599540728E-2</v>
      </c>
      <c r="AB31" s="5">
        <f t="shared" si="47"/>
        <v>4.0055377175855278E-2</v>
      </c>
      <c r="AC31" s="5">
        <f t="shared" si="47"/>
        <v>7.4145528845211459E-2</v>
      </c>
      <c r="AD31" s="5">
        <f t="shared" si="47"/>
        <v>8.8725593674625E-2</v>
      </c>
    </row>
    <row r="32" spans="1:31" x14ac:dyDescent="0.25">
      <c r="A32" s="2">
        <f>Cautious!A32</f>
        <v>43831</v>
      </c>
      <c r="B32" s="3">
        <f>Cautious!B32</f>
        <v>118.3</v>
      </c>
      <c r="C32">
        <f>[1]Cautious!C32</f>
        <v>1177.7</v>
      </c>
      <c r="D32">
        <f>[1]Cautious!D32</f>
        <v>115.9</v>
      </c>
      <c r="E32">
        <f>[1]Cautious!E32</f>
        <v>112.9</v>
      </c>
      <c r="F32">
        <f>[1]Cautious!F32</f>
        <v>130.93021999999999</v>
      </c>
      <c r="G32" s="7">
        <f>Cautious!G32</f>
        <v>1044.3510000000001</v>
      </c>
      <c r="H32" s="7"/>
      <c r="I32" s="5">
        <f t="shared" si="14"/>
        <v>5.0977060322854231E-3</v>
      </c>
      <c r="J32" s="5">
        <f t="shared" si="15"/>
        <v>5.0972729589681125E-4</v>
      </c>
      <c r="K32" s="5">
        <f t="shared" si="16"/>
        <v>0</v>
      </c>
      <c r="L32" s="5">
        <f t="shared" si="17"/>
        <v>-8.8495575221233906E-4</v>
      </c>
      <c r="M32" s="5">
        <f t="shared" si="18"/>
        <v>1.0674317714930298E-2</v>
      </c>
      <c r="N32" s="5">
        <f t="shared" si="19"/>
        <v>-3.1774969456322072E-3</v>
      </c>
      <c r="O32" s="7"/>
      <c r="P32" s="2">
        <f t="shared" si="3"/>
        <v>44562</v>
      </c>
      <c r="Q32" s="4">
        <f t="shared" si="4"/>
        <v>0.11242603550295856</v>
      </c>
      <c r="R32" s="4">
        <f t="shared" si="5"/>
        <v>-8.7458605756983564E-3</v>
      </c>
      <c r="S32" s="4">
        <f t="shared" si="6"/>
        <v>8.5418464193269983E-2</v>
      </c>
      <c r="T32" s="4">
        <f t="shared" si="7"/>
        <v>3.2772364924712034E-2</v>
      </c>
      <c r="U32" s="4">
        <f t="shared" si="8"/>
        <v>2.9174624467903587E-2</v>
      </c>
      <c r="V32" s="4">
        <f t="shared" si="9"/>
        <v>0.22382225899146913</v>
      </c>
      <c r="W32" s="5"/>
      <c r="X32" s="2">
        <f t="shared" si="12"/>
        <v>45658</v>
      </c>
      <c r="Y32" s="5">
        <f t="shared" ref="Y32:AD32" si="48">STDEV(I32:I92)*$W$1</f>
        <v>5.7003706987716264E-2</v>
      </c>
      <c r="Z32" s="5">
        <f t="shared" si="48"/>
        <v>4.7513501479807617E-2</v>
      </c>
      <c r="AA32" s="5">
        <f t="shared" si="48"/>
        <v>5.7190289707170293E-2</v>
      </c>
      <c r="AB32" s="5">
        <f t="shared" si="48"/>
        <v>3.99237806340993E-2</v>
      </c>
      <c r="AC32" s="5">
        <f t="shared" si="48"/>
        <v>7.3827191072848769E-2</v>
      </c>
      <c r="AD32" s="5">
        <f t="shared" si="48"/>
        <v>8.8804091038412858E-2</v>
      </c>
    </row>
    <row r="33" spans="1:30" x14ac:dyDescent="0.25">
      <c r="A33" s="2">
        <f>Cautious!A33</f>
        <v>43862</v>
      </c>
      <c r="B33" s="3">
        <f>Cautious!B33</f>
        <v>118.5</v>
      </c>
      <c r="C33">
        <f>[1]Cautious!C33</f>
        <v>1175</v>
      </c>
      <c r="D33">
        <f>[1]Cautious!D33</f>
        <v>115.8</v>
      </c>
      <c r="E33">
        <f>[1]Cautious!E33</f>
        <v>112.5</v>
      </c>
      <c r="F33">
        <f>[1]Cautious!F33</f>
        <v>130.642</v>
      </c>
      <c r="G33" s="7">
        <f>Cautious!G33</f>
        <v>1063.06</v>
      </c>
      <c r="H33" s="7"/>
      <c r="I33" s="5">
        <f t="shared" si="14"/>
        <v>1.6906170752324838E-3</v>
      </c>
      <c r="J33" s="5">
        <f t="shared" si="15"/>
        <v>-2.2926042285811711E-3</v>
      </c>
      <c r="K33" s="5">
        <f t="shared" si="16"/>
        <v>-8.6281276962906406E-4</v>
      </c>
      <c r="L33" s="5">
        <f t="shared" si="17"/>
        <v>-3.5429583702391997E-3</v>
      </c>
      <c r="M33" s="5">
        <f t="shared" si="18"/>
        <v>-2.2013252555444841E-3</v>
      </c>
      <c r="N33" s="5">
        <f t="shared" si="19"/>
        <v>1.7914475114209523E-2</v>
      </c>
      <c r="O33" s="7"/>
      <c r="P33" s="2">
        <f t="shared" si="3"/>
        <v>44593</v>
      </c>
      <c r="Q33" s="4">
        <f t="shared" si="4"/>
        <v>9.0295358649788937E-2</v>
      </c>
      <c r="R33" s="4">
        <f t="shared" si="5"/>
        <v>-8.0000000000000782E-3</v>
      </c>
      <c r="S33" s="4">
        <f t="shared" si="6"/>
        <v>8.8946459412780635E-2</v>
      </c>
      <c r="T33" s="4">
        <f t="shared" si="7"/>
        <v>3.7333333333333357E-2</v>
      </c>
      <c r="U33" s="4">
        <f t="shared" si="8"/>
        <v>2.6982210927573132E-2</v>
      </c>
      <c r="V33" s="4">
        <f t="shared" si="9"/>
        <v>0.15412112204391112</v>
      </c>
      <c r="W33" s="5"/>
      <c r="X33" s="2">
        <f t="shared" si="12"/>
        <v>45689</v>
      </c>
      <c r="Y33" s="5">
        <f t="shared" ref="Y33:AD33" si="49">STDEV(I33:I93)*$W$1</f>
        <v>5.7110036930519741E-2</v>
      </c>
      <c r="Z33" s="5">
        <f t="shared" si="49"/>
        <v>4.7961814644519346E-2</v>
      </c>
      <c r="AA33" s="5">
        <f t="shared" si="49"/>
        <v>5.7883923480405448E-2</v>
      </c>
      <c r="AB33" s="5">
        <f t="shared" si="49"/>
        <v>4.0145096408483891E-2</v>
      </c>
      <c r="AC33" s="5">
        <f t="shared" si="49"/>
        <v>7.4155825244108617E-2</v>
      </c>
      <c r="AD33" s="5">
        <f t="shared" si="49"/>
        <v>8.8783176005221467E-2</v>
      </c>
    </row>
    <row r="34" spans="1:30" x14ac:dyDescent="0.25">
      <c r="A34" s="2">
        <f>Cautious!A34</f>
        <v>43891</v>
      </c>
      <c r="B34" s="3">
        <f>Cautious!B34</f>
        <v>115.5</v>
      </c>
      <c r="C34">
        <f>[1]Cautious!C34</f>
        <v>1172.3</v>
      </c>
      <c r="D34">
        <f>[1]Cautious!D34</f>
        <v>115.4</v>
      </c>
      <c r="E34">
        <f>[1]Cautious!E34</f>
        <v>112.2</v>
      </c>
      <c r="F34">
        <f>[1]Cautious!F34</f>
        <v>129.76760999999999</v>
      </c>
      <c r="G34" s="7">
        <f>Cautious!G34</f>
        <v>1054.5</v>
      </c>
      <c r="H34" s="7"/>
      <c r="I34" s="5">
        <f t="shared" si="14"/>
        <v>-2.5316455696202531E-2</v>
      </c>
      <c r="J34" s="5">
        <f t="shared" si="15"/>
        <v>-2.2978723404255708E-3</v>
      </c>
      <c r="K34" s="5">
        <f t="shared" si="16"/>
        <v>-3.4542314335059715E-3</v>
      </c>
      <c r="L34" s="5">
        <f t="shared" si="17"/>
        <v>-2.6666666666666414E-3</v>
      </c>
      <c r="M34" s="5">
        <f t="shared" si="18"/>
        <v>-6.693023683042248E-3</v>
      </c>
      <c r="N34" s="5">
        <f t="shared" si="19"/>
        <v>-8.0522265911613135E-3</v>
      </c>
      <c r="O34" s="7"/>
      <c r="P34" s="2">
        <f t="shared" ref="P34:P65" si="50">A58</f>
        <v>44621</v>
      </c>
      <c r="Q34" s="4">
        <f t="shared" ref="Q34:Q65" si="51">(B58-B34)/B34</f>
        <v>0.10303030303030308</v>
      </c>
      <c r="R34" s="4">
        <f t="shared" ref="R34:R65" si="52">(C58-C34)/C34</f>
        <v>-2.5590719099206689E-2</v>
      </c>
      <c r="S34" s="4">
        <f t="shared" ref="S34:S65" si="53">(D58-D34)/D34</f>
        <v>6.4991334488734828E-2</v>
      </c>
      <c r="T34" s="4">
        <f t="shared" ref="T34:T65" si="54">(E58-E34)/E34</f>
        <v>1.6042780748663076E-2</v>
      </c>
      <c r="U34" s="4">
        <f t="shared" ref="U34:U65" si="55">(F58-F34)/F34</f>
        <v>8.2030485111038599E-3</v>
      </c>
      <c r="V34" s="4">
        <f t="shared" ref="V34:V65" si="56">(G58-G34)/G34</f>
        <v>0.13854907539118058</v>
      </c>
      <c r="W34" s="5"/>
      <c r="X34" s="2">
        <f t="shared" si="12"/>
        <v>45717</v>
      </c>
      <c r="Y34" s="5">
        <f t="shared" ref="Y34:AD34" si="57">STDEV(I34:I94)*$W$1</f>
        <v>5.7143959961241879E-2</v>
      </c>
      <c r="Z34" s="5">
        <f t="shared" si="57"/>
        <v>4.814514940596732E-2</v>
      </c>
      <c r="AA34" s="5">
        <f t="shared" si="57"/>
        <v>5.8231253871898182E-2</v>
      </c>
      <c r="AB34" s="5">
        <f t="shared" si="57"/>
        <v>4.0097319398468279E-2</v>
      </c>
      <c r="AC34" s="5">
        <f t="shared" si="57"/>
        <v>7.4189783966015471E-2</v>
      </c>
      <c r="AD34" s="5">
        <f t="shared" si="57"/>
        <v>8.8743462249881055E-2</v>
      </c>
    </row>
    <row r="35" spans="1:30" x14ac:dyDescent="0.25">
      <c r="A35" s="2">
        <f>Cautious!A35</f>
        <v>43922</v>
      </c>
      <c r="B35" s="3">
        <f>Cautious!B35</f>
        <v>109</v>
      </c>
      <c r="C35">
        <f>[1]Cautious!C35</f>
        <v>1164.0999999999999</v>
      </c>
      <c r="D35">
        <f>[1]Cautious!D35</f>
        <v>116.2</v>
      </c>
      <c r="E35">
        <f>[1]Cautious!E35</f>
        <v>111.7</v>
      </c>
      <c r="F35">
        <f>[1]Cautious!F35</f>
        <v>128.84474</v>
      </c>
      <c r="G35" s="7">
        <f>Cautious!G35</f>
        <v>1001.772</v>
      </c>
      <c r="H35" s="7"/>
      <c r="I35" s="5">
        <f t="shared" si="14"/>
        <v>-5.627705627705628E-2</v>
      </c>
      <c r="J35" s="5">
        <f t="shared" si="15"/>
        <v>-6.9947965537832E-3</v>
      </c>
      <c r="K35" s="5">
        <f t="shared" si="16"/>
        <v>6.9324090121316911E-3</v>
      </c>
      <c r="L35" s="5">
        <f t="shared" si="17"/>
        <v>-4.4563279857397506E-3</v>
      </c>
      <c r="M35" s="5">
        <f t="shared" si="18"/>
        <v>-7.1117130075832409E-3</v>
      </c>
      <c r="N35" s="5">
        <f t="shared" si="19"/>
        <v>-5.0002844950213322E-2</v>
      </c>
      <c r="O35" s="7"/>
      <c r="P35" s="2">
        <f t="shared" si="50"/>
        <v>44652</v>
      </c>
      <c r="Q35" s="4">
        <f t="shared" si="51"/>
        <v>0.17522935779816509</v>
      </c>
      <c r="R35" s="4">
        <f t="shared" si="52"/>
        <v>-1.6407525126707252E-2</v>
      </c>
      <c r="S35" s="4">
        <f t="shared" si="53"/>
        <v>5.9380378657487014E-2</v>
      </c>
      <c r="T35" s="4">
        <f t="shared" si="54"/>
        <v>2.2381378692927483E-2</v>
      </c>
      <c r="U35" s="4">
        <f t="shared" si="55"/>
        <v>1.3953615801467806E-2</v>
      </c>
      <c r="V35" s="4">
        <f t="shared" si="56"/>
        <v>0.20736055709283144</v>
      </c>
      <c r="W35" s="5"/>
      <c r="X35" s="2">
        <f t="shared" si="12"/>
        <v>45748</v>
      </c>
      <c r="Y35" s="5">
        <f t="shared" ref="Y35:AD35" si="58">STDEV(I35:I95)*$W$1</f>
        <v>5.705435834888474E-2</v>
      </c>
      <c r="Z35" s="5">
        <f t="shared" si="58"/>
        <v>4.8159178624337391E-2</v>
      </c>
      <c r="AA35" s="5">
        <f t="shared" si="58"/>
        <v>5.8233310250887016E-2</v>
      </c>
      <c r="AB35" s="5">
        <f t="shared" si="58"/>
        <v>4.0041326913670065E-2</v>
      </c>
      <c r="AC35" s="5">
        <f t="shared" si="58"/>
        <v>7.4209913515504988E-2</v>
      </c>
      <c r="AD35" s="5">
        <f t="shared" si="58"/>
        <v>9.0628159750899689E-2</v>
      </c>
    </row>
    <row r="36" spans="1:30" x14ac:dyDescent="0.25">
      <c r="A36" s="2">
        <f>Cautious!A36</f>
        <v>43952</v>
      </c>
      <c r="B36" s="3">
        <f>Cautious!B36</f>
        <v>113.3</v>
      </c>
      <c r="C36">
        <f>[1]Cautious!C36</f>
        <v>1173.5</v>
      </c>
      <c r="D36">
        <f>[1]Cautious!D36</f>
        <v>118.2</v>
      </c>
      <c r="E36">
        <f>[1]Cautious!E36</f>
        <v>113.4</v>
      </c>
      <c r="F36">
        <f>[1]Cautious!F36</f>
        <v>131.00238999999999</v>
      </c>
      <c r="G36" s="7">
        <f>Cautious!G36</f>
        <v>1053.3430000000001</v>
      </c>
      <c r="H36" s="7"/>
      <c r="I36" s="5">
        <f t="shared" si="14"/>
        <v>3.9449541284403644E-2</v>
      </c>
      <c r="J36" s="5">
        <f t="shared" si="15"/>
        <v>8.0749076539816961E-3</v>
      </c>
      <c r="K36" s="5">
        <f t="shared" si="16"/>
        <v>1.7211703958691909E-2</v>
      </c>
      <c r="L36" s="5">
        <f t="shared" si="17"/>
        <v>1.5219337511190714E-2</v>
      </c>
      <c r="M36" s="5">
        <f t="shared" si="18"/>
        <v>1.6746124055976128E-2</v>
      </c>
      <c r="N36" s="5">
        <f t="shared" si="19"/>
        <v>5.1479777833678748E-2</v>
      </c>
      <c r="O36" s="7"/>
      <c r="P36" s="2">
        <f t="shared" si="50"/>
        <v>44682</v>
      </c>
      <c r="Q36" s="4">
        <f t="shared" si="51"/>
        <v>0.11032656663724626</v>
      </c>
      <c r="R36" s="4">
        <f t="shared" si="52"/>
        <v>-4.9254367277375331E-2</v>
      </c>
      <c r="S36" s="4">
        <f t="shared" si="53"/>
        <v>1.6074450084602298E-2</v>
      </c>
      <c r="T36" s="4">
        <f t="shared" si="54"/>
        <v>0</v>
      </c>
      <c r="U36" s="4">
        <f t="shared" si="55"/>
        <v>-2.4788937056797116E-2</v>
      </c>
      <c r="V36" s="4">
        <f t="shared" si="56"/>
        <v>7.9420473672868114E-2</v>
      </c>
      <c r="W36" s="5"/>
      <c r="X36" s="2">
        <f t="shared" si="12"/>
        <v>45778</v>
      </c>
      <c r="Y36" s="5">
        <f t="shared" ref="Y36:AD37" si="59">STDEV(I36:I96)*$W$1</f>
        <v>5.0532982467461199E-2</v>
      </c>
      <c r="Z36" s="5">
        <f t="shared" si="59"/>
        <v>4.812641833862738E-2</v>
      </c>
      <c r="AA36" s="5">
        <f t="shared" si="59"/>
        <v>5.8634574962493385E-2</v>
      </c>
      <c r="AB36" s="5">
        <f t="shared" si="59"/>
        <v>3.9982748376955375E-2</v>
      </c>
      <c r="AC36" s="5">
        <f t="shared" si="59"/>
        <v>7.4475547347452223E-2</v>
      </c>
      <c r="AD36" s="5">
        <f t="shared" si="59"/>
        <v>8.7366437746312364E-2</v>
      </c>
    </row>
    <row r="37" spans="1:30" x14ac:dyDescent="0.25">
      <c r="A37" s="2">
        <f>Cautious!A37</f>
        <v>43983</v>
      </c>
      <c r="B37" s="3">
        <f>Cautious!B37</f>
        <v>115.2</v>
      </c>
      <c r="C37">
        <f>[1]Cautious!C37</f>
        <v>1171.3</v>
      </c>
      <c r="D37">
        <f>[1]Cautious!D37</f>
        <v>118.1</v>
      </c>
      <c r="E37">
        <f>[1]Cautious!E37</f>
        <v>113.4</v>
      </c>
      <c r="F37">
        <f>[1]Cautious!F37</f>
        <v>130.98785000000001</v>
      </c>
      <c r="G37" s="7">
        <f>Cautious!G37</f>
        <v>1077.56</v>
      </c>
      <c r="H37" s="7"/>
      <c r="I37" s="5">
        <f t="shared" si="14"/>
        <v>1.676963812886148E-2</v>
      </c>
      <c r="J37" s="5">
        <f t="shared" si="15"/>
        <v>-1.8747337025991015E-3</v>
      </c>
      <c r="K37" s="5">
        <f t="shared" si="16"/>
        <v>-8.4602368866335464E-4</v>
      </c>
      <c r="L37" s="5">
        <f t="shared" si="17"/>
        <v>0</v>
      </c>
      <c r="M37" s="5">
        <f t="shared" si="18"/>
        <v>-1.1099034147378881E-4</v>
      </c>
      <c r="N37" s="5">
        <f t="shared" si="19"/>
        <v>2.2990611795018212E-2</v>
      </c>
      <c r="O37" s="7"/>
      <c r="P37" s="2">
        <f t="shared" si="50"/>
        <v>44713</v>
      </c>
      <c r="Q37" s="4">
        <f t="shared" si="51"/>
        <v>8.506944444444442E-2</v>
      </c>
      <c r="R37" s="4">
        <f t="shared" si="52"/>
        <v>-1.6904294373772694E-2</v>
      </c>
      <c r="S37" s="4">
        <f t="shared" si="53"/>
        <v>4.4877222692633459E-2</v>
      </c>
      <c r="T37" s="4">
        <f t="shared" si="54"/>
        <v>1.6754850088183344E-2</v>
      </c>
      <c r="U37" s="4">
        <f t="shared" si="55"/>
        <v>6.4764022006621545E-3</v>
      </c>
      <c r="V37" s="4">
        <f t="shared" si="56"/>
        <v>3.4652362745462108E-2</v>
      </c>
      <c r="W37" s="5"/>
      <c r="X37" s="2">
        <f t="shared" si="12"/>
        <v>45809</v>
      </c>
      <c r="Y37" s="5">
        <f t="shared" si="59"/>
        <v>4.8263646418535137E-2</v>
      </c>
      <c r="Z37" s="5">
        <f t="shared" ref="Z37:AD44" si="60">STDEV(J37:J97)*$W$1</f>
        <v>4.9010857055110046E-2</v>
      </c>
      <c r="AA37" s="5">
        <f t="shared" si="60"/>
        <v>5.918992846918647E-2</v>
      </c>
      <c r="AB37" s="5">
        <f t="shared" si="60"/>
        <v>4.0090319112433777E-2</v>
      </c>
      <c r="AC37" s="5">
        <f t="shared" si="60"/>
        <v>7.5947971203187428E-2</v>
      </c>
      <c r="AD37" s="5">
        <f t="shared" si="60"/>
        <v>8.6556143430689778E-2</v>
      </c>
    </row>
    <row r="38" spans="1:30" x14ac:dyDescent="0.25">
      <c r="A38" s="2">
        <f>Cautious!A38</f>
        <v>44013</v>
      </c>
      <c r="B38" s="3">
        <f>Cautious!B38</f>
        <v>116.7</v>
      </c>
      <c r="C38">
        <f>[1]Cautious!C38</f>
        <v>1183.4000000000001</v>
      </c>
      <c r="D38">
        <f>[1]Cautious!D38</f>
        <v>120.7</v>
      </c>
      <c r="E38">
        <f>[1]Cautious!E38</f>
        <v>114.7</v>
      </c>
      <c r="F38">
        <f>[1]Cautious!F38</f>
        <v>133.04929999999999</v>
      </c>
      <c r="G38" s="7">
        <f>Cautious!G38</f>
        <v>1097.5730000000001</v>
      </c>
      <c r="H38" s="7"/>
      <c r="I38" s="5">
        <f t="shared" si="14"/>
        <v>1.3020833333333332E-2</v>
      </c>
      <c r="J38" s="5">
        <f t="shared" si="15"/>
        <v>1.0330402117305675E-2</v>
      </c>
      <c r="K38" s="5">
        <f t="shared" si="16"/>
        <v>2.2015241320914553E-2</v>
      </c>
      <c r="L38" s="5">
        <f t="shared" si="17"/>
        <v>1.1463844797178106E-2</v>
      </c>
      <c r="M38" s="5">
        <f t="shared" si="18"/>
        <v>1.5737719185405206E-2</v>
      </c>
      <c r="N38" s="5">
        <f t="shared" si="19"/>
        <v>1.8572515683581561E-2</v>
      </c>
      <c r="O38" s="7"/>
      <c r="P38" s="2">
        <f t="shared" si="50"/>
        <v>44743</v>
      </c>
      <c r="Q38" s="4">
        <f t="shared" si="51"/>
        <v>4.113110539845756E-2</v>
      </c>
      <c r="R38" s="4">
        <f t="shared" si="52"/>
        <v>-1.8903160385330502E-2</v>
      </c>
      <c r="S38" s="4">
        <f t="shared" si="53"/>
        <v>3.2311516155758009E-2</v>
      </c>
      <c r="T38" s="4">
        <f t="shared" si="54"/>
        <v>1.1333914559720987E-2</v>
      </c>
      <c r="U38" s="4">
        <f t="shared" si="55"/>
        <v>9.4406359146573682E-3</v>
      </c>
      <c r="V38" s="4">
        <f t="shared" si="56"/>
        <v>-3.1772829688777003E-2</v>
      </c>
      <c r="W38" s="5"/>
      <c r="X38" s="2">
        <f t="shared" si="12"/>
        <v>45839</v>
      </c>
      <c r="Y38" s="5">
        <f t="shared" ref="Y38:Y44" si="61">STDEV(I38:I98)*$W$1</f>
        <v>4.7904849488280693E-2</v>
      </c>
      <c r="Z38" s="5">
        <f t="shared" si="60"/>
        <v>4.9876948820926741E-2</v>
      </c>
      <c r="AA38" s="5">
        <f t="shared" si="60"/>
        <v>6.0385651182915612E-2</v>
      </c>
      <c r="AB38" s="5">
        <f t="shared" si="60"/>
        <v>4.0357080505760097E-2</v>
      </c>
      <c r="AC38" s="5">
        <f t="shared" si="60"/>
        <v>7.6925107633858042E-2</v>
      </c>
      <c r="AD38" s="5">
        <f t="shared" si="60"/>
        <v>8.649858685359578E-2</v>
      </c>
    </row>
    <row r="39" spans="1:30" x14ac:dyDescent="0.25">
      <c r="A39" s="2">
        <f>Cautious!A39</f>
        <v>44044</v>
      </c>
      <c r="B39" s="3">
        <f>Cautious!B39</f>
        <v>117.1</v>
      </c>
      <c r="C39">
        <f>[1]Cautious!C39</f>
        <v>1182.9000000000001</v>
      </c>
      <c r="D39">
        <f>[1]Cautious!D39</f>
        <v>120.8</v>
      </c>
      <c r="E39">
        <f>[1]Cautious!E39</f>
        <v>115.3</v>
      </c>
      <c r="F39">
        <f>[1]Cautious!F39</f>
        <v>133.15851000000001</v>
      </c>
      <c r="G39" s="7">
        <f>Cautious!G39</f>
        <v>1101.3040000000001</v>
      </c>
      <c r="H39" s="7"/>
      <c r="I39" s="5">
        <f t="shared" si="14"/>
        <v>3.4275921165380589E-3</v>
      </c>
      <c r="J39" s="5">
        <f t="shared" si="15"/>
        <v>-4.2251140780801081E-4</v>
      </c>
      <c r="K39" s="5">
        <f t="shared" si="16"/>
        <v>8.2850041425016003E-4</v>
      </c>
      <c r="L39" s="5">
        <f t="shared" si="17"/>
        <v>5.2310374891019551E-3</v>
      </c>
      <c r="M39" s="5">
        <f t="shared" si="18"/>
        <v>8.2082355938752549E-4</v>
      </c>
      <c r="N39" s="5">
        <f t="shared" si="19"/>
        <v>3.3993183141349088E-3</v>
      </c>
      <c r="O39" s="7"/>
      <c r="P39" s="2">
        <f t="shared" si="50"/>
        <v>44774</v>
      </c>
      <c r="Q39" s="4">
        <f t="shared" si="51"/>
        <v>7.4295473953885596E-2</v>
      </c>
      <c r="R39" s="4">
        <f t="shared" si="52"/>
        <v>-6.9152083861696361E-3</v>
      </c>
      <c r="S39" s="4">
        <f t="shared" si="53"/>
        <v>4.3046357615894065E-2</v>
      </c>
      <c r="T39" s="4">
        <f t="shared" si="54"/>
        <v>1.4744145706851716E-2</v>
      </c>
      <c r="U39" s="4">
        <f t="shared" si="55"/>
        <v>2.4258306885530607E-2</v>
      </c>
      <c r="V39" s="4">
        <f t="shared" si="56"/>
        <v>2.7781611616774296E-2</v>
      </c>
      <c r="W39" s="5"/>
      <c r="X39" s="2">
        <f t="shared" si="12"/>
        <v>45870</v>
      </c>
      <c r="Y39" s="5">
        <f t="shared" si="61"/>
        <v>4.7819889443788309E-2</v>
      </c>
      <c r="Z39" s="5">
        <f t="shared" si="60"/>
        <v>4.971921600422001E-2</v>
      </c>
      <c r="AA39" s="5">
        <f t="shared" si="60"/>
        <v>5.9802438637348791E-2</v>
      </c>
      <c r="AB39" s="5">
        <f t="shared" si="60"/>
        <v>4.0121583997064419E-2</v>
      </c>
      <c r="AC39" s="5">
        <f t="shared" si="60"/>
        <v>7.668718290603678E-2</v>
      </c>
      <c r="AD39" s="5">
        <f t="shared" si="60"/>
        <v>8.6385473164050333E-2</v>
      </c>
    </row>
    <row r="40" spans="1:30" x14ac:dyDescent="0.25">
      <c r="A40" s="2">
        <f>Cautious!A40</f>
        <v>44075</v>
      </c>
      <c r="B40" s="3">
        <f>Cautious!B40</f>
        <v>119.3</v>
      </c>
      <c r="C40">
        <f>[1]Cautious!C40</f>
        <v>1187.5999999999999</v>
      </c>
      <c r="D40">
        <f>[1]Cautious!D40</f>
        <v>121.1</v>
      </c>
      <c r="E40">
        <f>[1]Cautious!E40</f>
        <v>115.5</v>
      </c>
      <c r="F40">
        <f>[1]Cautious!F40</f>
        <v>133.88462999999999</v>
      </c>
      <c r="G40" s="7">
        <f>Cautious!G40</f>
        <v>1107.981</v>
      </c>
      <c r="H40" s="7"/>
      <c r="I40" s="5">
        <f t="shared" si="14"/>
        <v>1.8787361229718216E-2</v>
      </c>
      <c r="J40" s="5">
        <f t="shared" si="15"/>
        <v>3.9732859920532737E-3</v>
      </c>
      <c r="K40" s="5">
        <f t="shared" si="16"/>
        <v>2.4834437086092482E-3</v>
      </c>
      <c r="L40" s="5">
        <f t="shared" si="17"/>
        <v>1.7346053772766942E-3</v>
      </c>
      <c r="M40" s="5">
        <f t="shared" si="18"/>
        <v>5.4530499027060329E-3</v>
      </c>
      <c r="N40" s="5">
        <f t="shared" si="19"/>
        <v>6.0628128109948814E-3</v>
      </c>
      <c r="O40" s="7"/>
      <c r="P40" s="2">
        <f t="shared" si="50"/>
        <v>44805</v>
      </c>
      <c r="Q40" s="4">
        <f t="shared" si="51"/>
        <v>3.2690695725062918E-2</v>
      </c>
      <c r="R40" s="4">
        <f t="shared" si="52"/>
        <v>-2.2734927585043941E-3</v>
      </c>
      <c r="S40" s="4">
        <f t="shared" si="53"/>
        <v>5.1197357555739086E-2</v>
      </c>
      <c r="T40" s="4">
        <f t="shared" si="54"/>
        <v>2.1645021645021644E-2</v>
      </c>
      <c r="U40" s="4">
        <f t="shared" si="55"/>
        <v>3.0254331658533171E-2</v>
      </c>
      <c r="V40" s="4">
        <f t="shared" si="56"/>
        <v>-1.2437938917725077E-2</v>
      </c>
      <c r="W40" s="5"/>
      <c r="X40" s="2">
        <f t="shared" si="12"/>
        <v>45901</v>
      </c>
      <c r="Y40" s="5">
        <f t="shared" si="61"/>
        <v>4.7855727237554123E-2</v>
      </c>
      <c r="Z40" s="5">
        <f t="shared" si="60"/>
        <v>5.0848611240360525E-2</v>
      </c>
      <c r="AA40" s="5">
        <f t="shared" si="60"/>
        <v>6.0690605290316307E-2</v>
      </c>
      <c r="AB40" s="5">
        <f t="shared" si="60"/>
        <v>4.0389587009877097E-2</v>
      </c>
      <c r="AC40" s="5">
        <f t="shared" si="60"/>
        <v>7.7180368101369273E-2</v>
      </c>
      <c r="AD40" s="5">
        <f t="shared" si="60"/>
        <v>8.6588620817087916E-2</v>
      </c>
    </row>
    <row r="41" spans="1:30" x14ac:dyDescent="0.25">
      <c r="A41" s="2">
        <f>Cautious!A41</f>
        <v>44105</v>
      </c>
      <c r="B41" s="3">
        <f>Cautious!B41</f>
        <v>118.8</v>
      </c>
      <c r="C41">
        <f>[1]Cautious!C41</f>
        <v>1193.3</v>
      </c>
      <c r="D41">
        <f>[1]Cautious!D41</f>
        <v>121.3</v>
      </c>
      <c r="E41">
        <f>[1]Cautious!E41</f>
        <v>116.3</v>
      </c>
      <c r="F41">
        <f>[1]Cautious!F41</f>
        <v>134.58649</v>
      </c>
      <c r="G41" s="7">
        <f>Cautious!G41</f>
        <v>1108.6189999999999</v>
      </c>
      <c r="H41" s="7"/>
      <c r="I41" s="5">
        <f t="shared" si="14"/>
        <v>-4.1911148365465214E-3</v>
      </c>
      <c r="J41" s="5">
        <f t="shared" si="15"/>
        <v>4.7995958235096375E-3</v>
      </c>
      <c r="K41" s="5">
        <f t="shared" si="16"/>
        <v>1.6515276630883803E-3</v>
      </c>
      <c r="L41" s="5">
        <f t="shared" si="17"/>
        <v>6.9264069264069021E-3</v>
      </c>
      <c r="M41" s="5">
        <f t="shared" si="18"/>
        <v>5.2422746360057211E-3</v>
      </c>
      <c r="N41" s="5">
        <f t="shared" si="19"/>
        <v>5.7582214857467766E-4</v>
      </c>
      <c r="O41" s="7"/>
      <c r="P41" s="2">
        <f t="shared" si="50"/>
        <v>44835</v>
      </c>
      <c r="Q41" s="4">
        <f t="shared" si="51"/>
        <v>6.7340067340067103E-3</v>
      </c>
      <c r="R41" s="4">
        <f t="shared" si="52"/>
        <v>-1.205061593899261E-2</v>
      </c>
      <c r="S41" s="4">
        <f t="shared" si="53"/>
        <v>2.967848309975275E-2</v>
      </c>
      <c r="T41" s="4">
        <f t="shared" si="54"/>
        <v>5.1590713671539855E-3</v>
      </c>
      <c r="U41" s="4">
        <f t="shared" si="55"/>
        <v>4.4421249116459909E-3</v>
      </c>
      <c r="V41" s="4">
        <f t="shared" si="56"/>
        <v>-6.4962805075503852E-2</v>
      </c>
      <c r="W41" s="5"/>
      <c r="X41" s="2">
        <f t="shared" si="12"/>
        <v>45931</v>
      </c>
      <c r="Y41" s="5">
        <f t="shared" si="61"/>
        <v>4.7508004916911532E-2</v>
      </c>
      <c r="Z41" s="5">
        <f t="shared" si="60"/>
        <v>5.0988907292451535E-2</v>
      </c>
      <c r="AA41" s="5">
        <f t="shared" si="60"/>
        <v>6.0773921897038619E-2</v>
      </c>
      <c r="AB41" s="5">
        <f t="shared" si="60"/>
        <v>4.0424434729524061E-2</v>
      </c>
      <c r="AC41" s="5">
        <f t="shared" si="60"/>
        <v>7.7573025964320863E-2</v>
      </c>
      <c r="AD41" s="5">
        <f t="shared" si="60"/>
        <v>8.6702130753485165E-2</v>
      </c>
    </row>
    <row r="42" spans="1:30" x14ac:dyDescent="0.25">
      <c r="A42" s="2">
        <f>Cautious!A42</f>
        <v>44136</v>
      </c>
      <c r="B42" s="3">
        <f>Cautious!B42</f>
        <v>117.9</v>
      </c>
      <c r="C42">
        <f>[1]Cautious!C42</f>
        <v>1185.9000000000001</v>
      </c>
      <c r="D42">
        <f>[1]Cautious!D42</f>
        <v>120.9</v>
      </c>
      <c r="E42">
        <f>[1]Cautious!E42</f>
        <v>115.6</v>
      </c>
      <c r="F42">
        <f>[1]Cautious!F42</f>
        <v>133.4736</v>
      </c>
      <c r="G42" s="7">
        <f>Cautious!G42</f>
        <v>1103.1590000000001</v>
      </c>
      <c r="H42" s="7"/>
      <c r="I42" s="5">
        <f t="shared" si="14"/>
        <v>-7.575757575757504E-3</v>
      </c>
      <c r="J42" s="5">
        <f t="shared" si="15"/>
        <v>-6.2012905388417533E-3</v>
      </c>
      <c r="K42" s="5">
        <f t="shared" si="16"/>
        <v>-3.2976092333057831E-3</v>
      </c>
      <c r="L42" s="5">
        <f t="shared" si="17"/>
        <v>-6.0189165950129226E-3</v>
      </c>
      <c r="M42" s="5">
        <f t="shared" si="18"/>
        <v>-8.2689577534862009E-3</v>
      </c>
      <c r="N42" s="5">
        <f t="shared" si="19"/>
        <v>-4.9250463865401998E-3</v>
      </c>
      <c r="O42" s="7"/>
      <c r="P42" s="2">
        <f t="shared" si="50"/>
        <v>44866</v>
      </c>
      <c r="Q42" s="4">
        <f t="shared" si="51"/>
        <v>2.798982188295163E-2</v>
      </c>
      <c r="R42" s="4">
        <f t="shared" si="52"/>
        <v>8.8287376675940631E-3</v>
      </c>
      <c r="S42" s="4">
        <f t="shared" si="53"/>
        <v>5.5417700578990807E-2</v>
      </c>
      <c r="T42" s="4">
        <f t="shared" si="54"/>
        <v>2.508650519031147E-2</v>
      </c>
      <c r="U42" s="4">
        <f t="shared" si="55"/>
        <v>3.228773330456363E-2</v>
      </c>
      <c r="V42" s="4">
        <f t="shared" si="56"/>
        <v>-4.6646947538840779E-2</v>
      </c>
      <c r="W42" s="5"/>
      <c r="X42" s="2">
        <f t="shared" si="12"/>
        <v>45962</v>
      </c>
      <c r="Y42" s="5">
        <f t="shared" si="61"/>
        <v>4.761068514126196E-2</v>
      </c>
      <c r="Z42" s="5">
        <f t="shared" si="60"/>
        <v>5.3360175489486385E-2</v>
      </c>
      <c r="AA42" s="5">
        <f t="shared" si="60"/>
        <v>6.3281413566232972E-2</v>
      </c>
      <c r="AB42" s="5">
        <f t="shared" si="60"/>
        <v>4.1781497813566007E-2</v>
      </c>
      <c r="AC42" s="5">
        <f t="shared" si="60"/>
        <v>8.0114220536202069E-2</v>
      </c>
      <c r="AD42" s="5">
        <f t="shared" si="60"/>
        <v>8.6868084393951314E-2</v>
      </c>
    </row>
    <row r="43" spans="1:30" x14ac:dyDescent="0.25">
      <c r="A43" s="2">
        <f>Cautious!A43</f>
        <v>44166</v>
      </c>
      <c r="B43" s="3">
        <f>Cautious!B43</f>
        <v>121.4</v>
      </c>
      <c r="C43">
        <f>[1]Cautious!C43</f>
        <v>1181.8</v>
      </c>
      <c r="D43">
        <f>[1]Cautious!D43</f>
        <v>121.5</v>
      </c>
      <c r="E43">
        <f>[1]Cautious!E43</f>
        <v>115.4</v>
      </c>
      <c r="F43">
        <f>[1]Cautious!F43</f>
        <v>133.58638999999999</v>
      </c>
      <c r="G43" s="7">
        <f>Cautious!G43</f>
        <v>1150</v>
      </c>
      <c r="H43" s="7"/>
      <c r="I43" s="5">
        <f t="shared" si="14"/>
        <v>2.9686174724342661E-2</v>
      </c>
      <c r="J43" s="5">
        <f t="shared" si="15"/>
        <v>-3.457289822076175E-3</v>
      </c>
      <c r="K43" s="5">
        <f t="shared" si="16"/>
        <v>4.9627791563274966E-3</v>
      </c>
      <c r="L43" s="5">
        <f t="shared" si="17"/>
        <v>-1.7301038062282755E-3</v>
      </c>
      <c r="M43" s="5">
        <f t="shared" si="18"/>
        <v>8.4503602210466886E-4</v>
      </c>
      <c r="N43" s="5">
        <f t="shared" si="19"/>
        <v>4.2460787610852008E-2</v>
      </c>
      <c r="O43" s="7"/>
      <c r="P43" s="2">
        <f t="shared" si="50"/>
        <v>44896</v>
      </c>
      <c r="Q43" s="4">
        <f t="shared" si="51"/>
        <v>1.3179571663920876E-2</v>
      </c>
      <c r="R43" s="4">
        <f t="shared" si="52"/>
        <v>2.2347266881029008E-2</v>
      </c>
      <c r="S43" s="4">
        <f t="shared" si="53"/>
        <v>5.9259259259259164E-2</v>
      </c>
      <c r="T43" s="4">
        <f t="shared" si="54"/>
        <v>3.0329289428076254E-2</v>
      </c>
      <c r="U43" s="4">
        <f t="shared" si="55"/>
        <v>4.4455801223463022E-2</v>
      </c>
      <c r="V43" s="4">
        <f t="shared" si="56"/>
        <v>-4.9826086956521701E-2</v>
      </c>
      <c r="W43" s="5"/>
      <c r="X43" s="2">
        <f t="shared" si="12"/>
        <v>45992</v>
      </c>
      <c r="Y43" s="5">
        <f t="shared" si="61"/>
        <v>4.7373302560969971E-2</v>
      </c>
      <c r="Z43" s="5">
        <f t="shared" si="60"/>
        <v>5.5323560960151841E-2</v>
      </c>
      <c r="AA43" s="5">
        <f t="shared" si="60"/>
        <v>6.5458020235196437E-2</v>
      </c>
      <c r="AB43" s="5">
        <f t="shared" si="60"/>
        <v>4.2967098205993336E-2</v>
      </c>
      <c r="AC43" s="5">
        <f t="shared" si="60"/>
        <v>8.2063145046363153E-2</v>
      </c>
      <c r="AD43" s="5">
        <f t="shared" si="60"/>
        <v>8.6852582732285757E-2</v>
      </c>
    </row>
    <row r="44" spans="1:30" x14ac:dyDescent="0.25">
      <c r="A44" s="2">
        <f>Cautious!A44</f>
        <v>44197</v>
      </c>
      <c r="B44" s="3">
        <f>Cautious!B44</f>
        <v>122.3</v>
      </c>
      <c r="C44">
        <f>[1]Cautious!C44</f>
        <v>1180.7</v>
      </c>
      <c r="D44">
        <f>[1]Cautious!D44</f>
        <v>121.8</v>
      </c>
      <c r="E44">
        <f>[1]Cautious!E44</f>
        <v>114.9</v>
      </c>
      <c r="F44">
        <f>[1]Cautious!F44</f>
        <v>133.48982000000001</v>
      </c>
      <c r="G44" s="7">
        <f>Cautious!G44</f>
        <v>1166.2</v>
      </c>
      <c r="H44" s="7"/>
      <c r="I44" s="5">
        <f t="shared" si="14"/>
        <v>7.4135090609554486E-3</v>
      </c>
      <c r="J44" s="5">
        <f t="shared" si="15"/>
        <v>-9.3078355051608489E-4</v>
      </c>
      <c r="K44" s="5">
        <f t="shared" si="16"/>
        <v>2.4691358024691123E-3</v>
      </c>
      <c r="L44" s="5">
        <f t="shared" si="17"/>
        <v>-4.3327556325823222E-3</v>
      </c>
      <c r="M44" s="5">
        <f t="shared" si="18"/>
        <v>-7.2290298435331336E-4</v>
      </c>
      <c r="N44" s="5">
        <f t="shared" si="19"/>
        <v>1.408695652173917E-2</v>
      </c>
      <c r="O44" s="7"/>
      <c r="P44" s="2">
        <f t="shared" si="50"/>
        <v>44927</v>
      </c>
      <c r="Q44" s="4">
        <f t="shared" si="51"/>
        <v>-1.6353229762878167E-2</v>
      </c>
      <c r="R44" s="4">
        <f t="shared" si="52"/>
        <v>2.8940459049716139E-2</v>
      </c>
      <c r="S44" s="4">
        <f t="shared" si="53"/>
        <v>5.1724137931034461E-2</v>
      </c>
      <c r="T44" s="4">
        <f t="shared" si="54"/>
        <v>3.3072236727589181E-2</v>
      </c>
      <c r="U44" s="4">
        <f t="shared" si="55"/>
        <v>4.3833604689855699E-2</v>
      </c>
      <c r="V44" s="4">
        <f t="shared" si="56"/>
        <v>-0.10246955925227233</v>
      </c>
      <c r="W44" s="5"/>
      <c r="X44" s="2">
        <f t="shared" si="12"/>
        <v>46023</v>
      </c>
      <c r="Y44" s="5">
        <f t="shared" si="61"/>
        <v>4.5949104071571545E-2</v>
      </c>
      <c r="Z44" s="5">
        <f t="shared" si="60"/>
        <v>5.620954063852511E-2</v>
      </c>
      <c r="AA44" s="5">
        <f t="shared" si="60"/>
        <v>6.5902153819102666E-2</v>
      </c>
      <c r="AB44" s="5">
        <f t="shared" si="60"/>
        <v>4.3307141183640936E-2</v>
      </c>
      <c r="AC44" s="5">
        <f t="shared" si="60"/>
        <v>8.2366822897636111E-2</v>
      </c>
      <c r="AD44" s="5">
        <f t="shared" si="60"/>
        <v>8.523467209208585E-2</v>
      </c>
    </row>
    <row r="45" spans="1:30" x14ac:dyDescent="0.25">
      <c r="A45" s="2">
        <f>Cautious!A45</f>
        <v>44228</v>
      </c>
      <c r="B45" s="3">
        <f>Cautious!B45</f>
        <v>121.6</v>
      </c>
      <c r="C45">
        <f>[1]Cautious!C45</f>
        <v>1179.3</v>
      </c>
      <c r="D45">
        <f>[1]Cautious!D45</f>
        <v>122.6</v>
      </c>
      <c r="E45">
        <f>[1]Cautious!E45</f>
        <v>116</v>
      </c>
      <c r="F45">
        <f>[1]Cautious!F45</f>
        <v>134.04687000000001</v>
      </c>
      <c r="G45" s="7">
        <f>Cautious!G45</f>
        <v>1162.5</v>
      </c>
      <c r="H45" s="7"/>
      <c r="I45" s="5">
        <f t="shared" si="14"/>
        <v>-5.7236304170073821E-3</v>
      </c>
      <c r="J45" s="5">
        <f t="shared" si="15"/>
        <v>-1.185737274498256E-3</v>
      </c>
      <c r="K45" s="5">
        <f t="shared" si="16"/>
        <v>6.5681444991789592E-3</v>
      </c>
      <c r="L45" s="5">
        <f t="shared" si="17"/>
        <v>9.5735422106178782E-3</v>
      </c>
      <c r="M45" s="5">
        <f t="shared" si="18"/>
        <v>4.1729773850920152E-3</v>
      </c>
      <c r="N45" s="5">
        <f t="shared" si="19"/>
        <v>-3.172697650488806E-3</v>
      </c>
      <c r="O45" s="7"/>
      <c r="P45" s="2">
        <f t="shared" si="50"/>
        <v>44958</v>
      </c>
      <c r="Q45" s="4">
        <f t="shared" si="51"/>
        <v>8.2236842105263153E-3</v>
      </c>
      <c r="R45" s="4">
        <f t="shared" si="52"/>
        <v>3.2502331891800351E-2</v>
      </c>
      <c r="S45" s="4">
        <f t="shared" si="53"/>
        <v>5.2202283849918485E-2</v>
      </c>
      <c r="T45" s="4">
        <f t="shared" si="54"/>
        <v>2.8448275862068943E-2</v>
      </c>
      <c r="U45" s="4">
        <f t="shared" si="55"/>
        <v>5.0402743458314178E-2</v>
      </c>
      <c r="V45" s="4">
        <f t="shared" si="56"/>
        <v>-5.1096774193548467E-2</v>
      </c>
      <c r="W45" s="5"/>
      <c r="X45" s="2"/>
    </row>
    <row r="46" spans="1:30" x14ac:dyDescent="0.25">
      <c r="A46" s="2">
        <f>Cautious!A46</f>
        <v>44256</v>
      </c>
      <c r="B46" s="3">
        <f>Cautious!B46</f>
        <v>122.6</v>
      </c>
      <c r="C46">
        <f>[1]Cautious!C46</f>
        <v>1189.3</v>
      </c>
      <c r="D46">
        <f>[1]Cautious!D46</f>
        <v>124.3</v>
      </c>
      <c r="E46">
        <f>[1]Cautious!E46</f>
        <v>117</v>
      </c>
      <c r="F46">
        <f>[1]Cautious!F46</f>
        <v>136.05485999999999</v>
      </c>
      <c r="G46" s="7">
        <f>Cautious!G46</f>
        <v>1181.5</v>
      </c>
      <c r="H46" s="7"/>
      <c r="I46" s="5">
        <f t="shared" si="14"/>
        <v>8.2236842105263153E-3</v>
      </c>
      <c r="J46" s="5">
        <f t="shared" si="15"/>
        <v>8.4796065462562544E-3</v>
      </c>
      <c r="K46" s="5">
        <f t="shared" si="16"/>
        <v>1.3866231647634607E-2</v>
      </c>
      <c r="L46" s="5">
        <f t="shared" si="17"/>
        <v>8.6206896551724137E-3</v>
      </c>
      <c r="M46" s="5">
        <f t="shared" si="18"/>
        <v>1.4979760437524412E-2</v>
      </c>
      <c r="N46" s="5">
        <f t="shared" si="19"/>
        <v>1.6344086021505378E-2</v>
      </c>
      <c r="O46" s="7"/>
      <c r="P46" s="2">
        <f t="shared" si="50"/>
        <v>44986</v>
      </c>
      <c r="Q46" s="4">
        <f t="shared" si="51"/>
        <v>-6.5252854812397811E-3</v>
      </c>
      <c r="R46" s="4">
        <f t="shared" si="52"/>
        <v>2.4939039771294108E-2</v>
      </c>
      <c r="S46" s="4">
        <f t="shared" si="53"/>
        <v>3.8616251005631513E-2</v>
      </c>
      <c r="T46" s="4">
        <f t="shared" si="54"/>
        <v>2.4786324786324834E-2</v>
      </c>
      <c r="U46" s="4">
        <f t="shared" si="55"/>
        <v>3.7271215449415071E-2</v>
      </c>
      <c r="V46" s="4">
        <f t="shared" si="56"/>
        <v>-7.4227676682183705E-2</v>
      </c>
      <c r="W46" s="5"/>
      <c r="X46" s="5"/>
    </row>
    <row r="47" spans="1:30" x14ac:dyDescent="0.25">
      <c r="A47" s="2">
        <f>Cautious!A47</f>
        <v>44287</v>
      </c>
      <c r="B47" s="3">
        <f>Cautious!B47</f>
        <v>124.5</v>
      </c>
      <c r="C47">
        <f>[1]Cautious!C47</f>
        <v>1185.9000000000001</v>
      </c>
      <c r="D47">
        <f>[1]Cautious!D47</f>
        <v>124.8</v>
      </c>
      <c r="E47">
        <f>[1]Cautious!E47</f>
        <v>117.3</v>
      </c>
      <c r="F47">
        <f>[1]Cautious!F47</f>
        <v>135.98456999999999</v>
      </c>
      <c r="G47" s="7">
        <f>Cautious!G47</f>
        <v>1197.2</v>
      </c>
      <c r="H47" s="7"/>
      <c r="I47" s="5">
        <f t="shared" si="14"/>
        <v>1.5497553017944582E-2</v>
      </c>
      <c r="J47" s="5">
        <f t="shared" si="15"/>
        <v>-2.8588245186242861E-3</v>
      </c>
      <c r="K47" s="5">
        <f t="shared" si="16"/>
        <v>4.0225261464199519E-3</v>
      </c>
      <c r="L47" s="5">
        <f t="shared" si="17"/>
        <v>2.5641025641025398E-3</v>
      </c>
      <c r="M47" s="5">
        <f t="shared" si="18"/>
        <v>-5.166298359352982E-4</v>
      </c>
      <c r="N47" s="5">
        <f t="shared" si="19"/>
        <v>1.3288192975031778E-2</v>
      </c>
      <c r="O47" s="7"/>
      <c r="P47" s="2">
        <f t="shared" si="50"/>
        <v>45017</v>
      </c>
      <c r="Q47" s="4">
        <f t="shared" si="51"/>
        <v>-1.4457831325301183E-2</v>
      </c>
      <c r="R47" s="4">
        <f t="shared" si="52"/>
        <v>3.3417657475335087E-2</v>
      </c>
      <c r="S47" s="4">
        <f t="shared" si="53"/>
        <v>4.1666666666666692E-2</v>
      </c>
      <c r="T47" s="4">
        <f t="shared" si="54"/>
        <v>2.8985507246376861E-2</v>
      </c>
      <c r="U47" s="4">
        <f t="shared" si="55"/>
        <v>4.8577864385643175E-2</v>
      </c>
      <c r="V47" s="4">
        <f t="shared" si="56"/>
        <v>-6.9077848312729742E-2</v>
      </c>
      <c r="W47" s="5"/>
      <c r="X47" s="5"/>
    </row>
    <row r="48" spans="1:30" x14ac:dyDescent="0.25">
      <c r="A48" s="2">
        <f>Cautious!A48</f>
        <v>44317</v>
      </c>
      <c r="B48" s="3">
        <f>Cautious!B48</f>
        <v>126</v>
      </c>
      <c r="C48">
        <f>[1]Cautious!C48</f>
        <v>1185.2</v>
      </c>
      <c r="D48">
        <f>[1]Cautious!D48</f>
        <v>125.3</v>
      </c>
      <c r="E48">
        <f>[1]Cautious!E48</f>
        <v>117.9</v>
      </c>
      <c r="F48">
        <f>[1]Cautious!F48</f>
        <v>136.04444000000001</v>
      </c>
      <c r="G48" s="7">
        <f>Cautious!G48</f>
        <v>1201.9000000000001</v>
      </c>
      <c r="H48" s="7"/>
      <c r="I48" s="5">
        <f t="shared" si="14"/>
        <v>1.2048192771084338E-2</v>
      </c>
      <c r="J48" s="5">
        <f t="shared" si="15"/>
        <v>-5.9026899401302426E-4</v>
      </c>
      <c r="K48" s="5">
        <f t="shared" si="16"/>
        <v>4.0064102564102569E-3</v>
      </c>
      <c r="L48" s="5">
        <f t="shared" si="17"/>
        <v>5.1150895140665686E-3</v>
      </c>
      <c r="M48" s="5">
        <f t="shared" si="18"/>
        <v>4.4027053951796046E-4</v>
      </c>
      <c r="N48" s="5">
        <f t="shared" si="19"/>
        <v>3.9258269295022099E-3</v>
      </c>
      <c r="O48" s="7"/>
      <c r="P48" s="2">
        <f t="shared" si="50"/>
        <v>45047</v>
      </c>
      <c r="Q48" s="4">
        <f t="shared" si="51"/>
        <v>-2.3015873015873062E-2</v>
      </c>
      <c r="R48" s="4">
        <f t="shared" si="52"/>
        <v>3.8736078299021141E-2</v>
      </c>
      <c r="S48" s="4">
        <f t="shared" si="53"/>
        <v>4.5490822027134899E-2</v>
      </c>
      <c r="T48" s="4">
        <f t="shared" si="54"/>
        <v>3.307888040712461E-2</v>
      </c>
      <c r="U48" s="4">
        <f t="shared" si="55"/>
        <v>5.7269301119545889E-2</v>
      </c>
      <c r="V48" s="4">
        <f t="shared" si="56"/>
        <v>-7.7793493635077787E-2</v>
      </c>
      <c r="W48" s="5"/>
      <c r="X48" s="5"/>
    </row>
    <row r="49" spans="1:29" x14ac:dyDescent="0.25">
      <c r="A49" s="2">
        <f>Cautious!A49</f>
        <v>44348</v>
      </c>
      <c r="B49" s="3">
        <f>Cautious!B49</f>
        <v>126</v>
      </c>
      <c r="C49">
        <f>[1]Cautious!C49</f>
        <v>1190</v>
      </c>
      <c r="D49">
        <f>[1]Cautious!D49</f>
        <v>126.8</v>
      </c>
      <c r="E49">
        <f>[1]Cautious!E49</f>
        <v>119</v>
      </c>
      <c r="F49">
        <f>[1]Cautious!F49</f>
        <v>136.70032</v>
      </c>
      <c r="G49" s="7">
        <f>Cautious!G49</f>
        <v>1196.0999999999999</v>
      </c>
      <c r="H49" s="7"/>
      <c r="I49" s="5">
        <f t="shared" si="14"/>
        <v>0</v>
      </c>
      <c r="J49" s="5">
        <f t="shared" si="15"/>
        <v>4.0499493756327659E-3</v>
      </c>
      <c r="K49" s="5">
        <f t="shared" si="16"/>
        <v>1.1971268954509178E-2</v>
      </c>
      <c r="L49" s="5">
        <f t="shared" si="17"/>
        <v>9.3299406276505029E-3</v>
      </c>
      <c r="M49" s="5">
        <f t="shared" si="18"/>
        <v>4.8210717027465161E-3</v>
      </c>
      <c r="N49" s="5">
        <f t="shared" si="19"/>
        <v>-4.825692653299094E-3</v>
      </c>
      <c r="O49" s="7"/>
      <c r="P49" s="2">
        <f t="shared" si="50"/>
        <v>45078</v>
      </c>
      <c r="Q49" s="4">
        <f t="shared" si="51"/>
        <v>-1.5873015873015872E-2</v>
      </c>
      <c r="R49" s="4">
        <f t="shared" si="52"/>
        <v>4.5504201680672346E-2</v>
      </c>
      <c r="S49" s="4">
        <f t="shared" si="53"/>
        <v>3.2334384858044234E-2</v>
      </c>
      <c r="T49" s="4">
        <f t="shared" si="54"/>
        <v>2.6050420168067179E-2</v>
      </c>
      <c r="U49" s="4">
        <f t="shared" si="55"/>
        <v>6.0111856358492775E-2</v>
      </c>
      <c r="V49" s="4">
        <f t="shared" si="56"/>
        <v>-6.8723350890393636E-2</v>
      </c>
      <c r="W49" s="5"/>
      <c r="X49" s="5"/>
    </row>
    <row r="50" spans="1:29" x14ac:dyDescent="0.25">
      <c r="A50" s="2">
        <f>Cautious!A50</f>
        <v>44378</v>
      </c>
      <c r="B50" s="3">
        <f>Cautious!B50</f>
        <v>127.6</v>
      </c>
      <c r="C50">
        <f>[1]Cautious!C50</f>
        <v>1177.5999999999999</v>
      </c>
      <c r="D50">
        <f>[1]Cautious!D50</f>
        <v>124.9</v>
      </c>
      <c r="E50">
        <f>[1]Cautious!E50</f>
        <v>117.2</v>
      </c>
      <c r="F50">
        <f>[1]Cautious!F50</f>
        <v>135.06871000000001</v>
      </c>
      <c r="G50" s="7">
        <f>Cautious!G50</f>
        <v>1227.5999999999999</v>
      </c>
      <c r="H50" s="7"/>
      <c r="I50" s="5">
        <f t="shared" si="14"/>
        <v>1.2698412698412653E-2</v>
      </c>
      <c r="J50" s="5">
        <f t="shared" si="15"/>
        <v>-1.0420168067226968E-2</v>
      </c>
      <c r="K50" s="5">
        <f t="shared" si="16"/>
        <v>-1.4984227129337472E-2</v>
      </c>
      <c r="L50" s="5">
        <f t="shared" si="17"/>
        <v>-1.5126050420168043E-2</v>
      </c>
      <c r="M50" s="5">
        <f t="shared" si="18"/>
        <v>-1.1935670669973522E-2</v>
      </c>
      <c r="N50" s="5">
        <f t="shared" si="19"/>
        <v>2.6335590669676452E-2</v>
      </c>
      <c r="O50" s="7"/>
      <c r="P50" s="2">
        <f t="shared" si="50"/>
        <v>45108</v>
      </c>
      <c r="Q50" s="4">
        <f t="shared" si="51"/>
        <v>-1.7241379310344741E-2</v>
      </c>
      <c r="R50" s="4">
        <f t="shared" si="52"/>
        <v>3.3746603260869576E-2</v>
      </c>
      <c r="S50" s="4">
        <f t="shared" si="53"/>
        <v>1.3610888710968683E-2</v>
      </c>
      <c r="T50" s="4">
        <f t="shared" si="54"/>
        <v>2.047781569965863E-2</v>
      </c>
      <c r="U50" s="4">
        <f t="shared" si="55"/>
        <v>4.2842787200677357E-2</v>
      </c>
      <c r="V50" s="4">
        <f t="shared" si="56"/>
        <v>-8.8139459107200904E-2</v>
      </c>
      <c r="W50" s="5"/>
      <c r="X50" s="5"/>
    </row>
    <row r="51" spans="1:29" x14ac:dyDescent="0.25">
      <c r="A51" s="2">
        <f>Cautious!A51</f>
        <v>44409</v>
      </c>
      <c r="B51" s="3">
        <f>Cautious!B51</f>
        <v>128.69999999999999</v>
      </c>
      <c r="C51">
        <f>[1]Cautious!C51</f>
        <v>1164.2</v>
      </c>
      <c r="D51">
        <f>[1]Cautious!D51</f>
        <v>123.6</v>
      </c>
      <c r="E51">
        <f>[1]Cautious!E51</f>
        <v>116.3</v>
      </c>
      <c r="F51">
        <f>[1]Cautious!F51</f>
        <v>133.28005999999999</v>
      </c>
      <c r="G51" s="7">
        <f>Cautious!G51</f>
        <v>1242.0999999999999</v>
      </c>
      <c r="H51" s="7"/>
      <c r="I51" s="5">
        <f t="shared" si="14"/>
        <v>8.6206896551723703E-3</v>
      </c>
      <c r="J51" s="5">
        <f t="shared" si="15"/>
        <v>-1.1379076086956407E-2</v>
      </c>
      <c r="K51" s="5">
        <f t="shared" si="16"/>
        <v>-1.0408326661329154E-2</v>
      </c>
      <c r="L51" s="5">
        <f t="shared" si="17"/>
        <v>-7.679180887372062E-3</v>
      </c>
      <c r="M51" s="5">
        <f t="shared" si="18"/>
        <v>-1.3242519307395607E-2</v>
      </c>
      <c r="N51" s="5">
        <f t="shared" si="19"/>
        <v>1.181166503747149E-2</v>
      </c>
      <c r="O51" s="7"/>
      <c r="P51" s="2">
        <f t="shared" si="50"/>
        <v>45139</v>
      </c>
      <c r="Q51" s="4">
        <f t="shared" si="51"/>
        <v>-1.5540015540015431E-2</v>
      </c>
      <c r="R51" s="4">
        <f t="shared" si="52"/>
        <v>-1.920632193781148E-2</v>
      </c>
      <c r="S51" s="4">
        <f t="shared" si="53"/>
        <v>-5.1779935275080839E-2</v>
      </c>
      <c r="T51" s="4">
        <f t="shared" si="54"/>
        <v>-2.4935511607910504E-2</v>
      </c>
      <c r="U51" s="4">
        <f t="shared" si="55"/>
        <v>-6.6821548549722942E-2</v>
      </c>
      <c r="V51" s="4">
        <f t="shared" si="56"/>
        <v>-0.10280975766846456</v>
      </c>
      <c r="W51" s="5"/>
      <c r="X51" s="5"/>
    </row>
    <row r="52" spans="1:29" x14ac:dyDescent="0.25">
      <c r="A52" s="2">
        <f>Cautious!A52</f>
        <v>44440</v>
      </c>
      <c r="B52" s="3">
        <f>Cautious!B52</f>
        <v>130</v>
      </c>
      <c r="C52">
        <f>[1]Cautious!C52</f>
        <v>1171.9000000000001</v>
      </c>
      <c r="D52">
        <f>[1]Cautious!D52</f>
        <v>124.5</v>
      </c>
      <c r="E52">
        <f>[1]Cautious!E52</f>
        <v>117.3</v>
      </c>
      <c r="F52">
        <f>[1]Cautious!F52</f>
        <v>134.03806</v>
      </c>
      <c r="G52" s="7">
        <f>Cautious!G52</f>
        <v>1249.0999999999999</v>
      </c>
      <c r="H52" s="7"/>
      <c r="I52" s="5">
        <f t="shared" si="14"/>
        <v>1.010101010101019E-2</v>
      </c>
      <c r="J52" s="5">
        <f t="shared" si="15"/>
        <v>6.613983851571934E-3</v>
      </c>
      <c r="K52" s="5">
        <f t="shared" si="16"/>
        <v>7.2815533980582986E-3</v>
      </c>
      <c r="L52" s="5">
        <f t="shared" si="17"/>
        <v>8.5984522785898538E-3</v>
      </c>
      <c r="M52" s="5">
        <f t="shared" si="18"/>
        <v>5.6872723496673829E-3</v>
      </c>
      <c r="N52" s="5">
        <f t="shared" si="19"/>
        <v>5.635617100072458E-3</v>
      </c>
      <c r="O52" s="7"/>
      <c r="P52" s="2">
        <f t="shared" si="50"/>
        <v>45170</v>
      </c>
      <c r="Q52" s="4">
        <f t="shared" si="51"/>
        <v>-2.4615384615384636E-2</v>
      </c>
      <c r="R52" s="4">
        <f t="shared" si="52"/>
        <v>9.3011349091218221E-3</v>
      </c>
      <c r="S52" s="4">
        <f t="shared" si="53"/>
        <v>-2.1686746987951831E-2</v>
      </c>
      <c r="T52" s="4">
        <f t="shared" si="54"/>
        <v>-8.5251491901103423E-4</v>
      </c>
      <c r="U52" s="4">
        <f t="shared" si="55"/>
        <v>-1.8572635264938943E-2</v>
      </c>
      <c r="V52" s="4">
        <f t="shared" si="56"/>
        <v>-0.10703706668801523</v>
      </c>
      <c r="W52" s="5"/>
      <c r="X52" s="5"/>
    </row>
    <row r="53" spans="1:29" x14ac:dyDescent="0.25">
      <c r="A53" s="2">
        <f>Cautious!A53</f>
        <v>44470</v>
      </c>
      <c r="B53" s="3">
        <f>Cautious!B53</f>
        <v>128.5</v>
      </c>
      <c r="C53">
        <f>[1]Cautious!C53</f>
        <v>1165.8</v>
      </c>
      <c r="D53">
        <f>[1]Cautious!D53</f>
        <v>124.8</v>
      </c>
      <c r="E53">
        <f>[1]Cautious!E53</f>
        <v>116.6</v>
      </c>
      <c r="F53">
        <f>[1]Cautious!F53</f>
        <v>134.84907000000001</v>
      </c>
      <c r="G53" s="7">
        <f>Cautious!G53</f>
        <v>1231.2</v>
      </c>
      <c r="H53" s="7"/>
      <c r="I53" s="5">
        <f t="shared" si="14"/>
        <v>-1.1538461538461539E-2</v>
      </c>
      <c r="J53" s="5">
        <f t="shared" si="15"/>
        <v>-5.205222288591293E-3</v>
      </c>
      <c r="K53" s="5">
        <f t="shared" si="16"/>
        <v>2.4096385542168447E-3</v>
      </c>
      <c r="L53" s="5">
        <f t="shared" si="17"/>
        <v>-5.9676044330776029E-3</v>
      </c>
      <c r="M53" s="5">
        <f t="shared" si="18"/>
        <v>6.0505948832742743E-3</v>
      </c>
      <c r="N53" s="5">
        <f t="shared" si="19"/>
        <v>-1.4330317828836654E-2</v>
      </c>
      <c r="O53" s="7"/>
      <c r="P53" s="2">
        <f t="shared" si="50"/>
        <v>45200</v>
      </c>
      <c r="Q53" s="4">
        <f t="shared" si="51"/>
        <v>-2.4124513618676999E-2</v>
      </c>
      <c r="R53" s="4">
        <f t="shared" si="52"/>
        <v>2.1890547263681576E-2</v>
      </c>
      <c r="S53" s="4">
        <f t="shared" si="53"/>
        <v>-1.5224358974358906E-2</v>
      </c>
      <c r="T53" s="4">
        <f t="shared" si="54"/>
        <v>1.2864493996569469E-2</v>
      </c>
      <c r="U53" s="4">
        <f t="shared" si="55"/>
        <v>-9.9245030017634291E-3</v>
      </c>
      <c r="V53" s="4">
        <f t="shared" si="56"/>
        <v>-9.9009096816114431E-2</v>
      </c>
      <c r="W53" s="5"/>
      <c r="X53" s="5"/>
    </row>
    <row r="54" spans="1:29" x14ac:dyDescent="0.25">
      <c r="A54" s="2">
        <f>Cautious!A54</f>
        <v>44501</v>
      </c>
      <c r="B54" s="3">
        <f>Cautious!B54</f>
        <v>130.69999999999999</v>
      </c>
      <c r="C54">
        <f>[1]Cautious!C54</f>
        <v>1157.3</v>
      </c>
      <c r="D54">
        <f>[1]Cautious!D54</f>
        <v>124.2</v>
      </c>
      <c r="E54">
        <f>[1]Cautious!E54</f>
        <v>116</v>
      </c>
      <c r="F54">
        <f>[1]Cautious!F54</f>
        <v>134.11605</v>
      </c>
      <c r="G54" s="7">
        <f>Cautious!G54</f>
        <v>1263</v>
      </c>
      <c r="H54" s="7"/>
      <c r="I54" s="5">
        <f t="shared" si="14"/>
        <v>1.7120622568093297E-2</v>
      </c>
      <c r="J54" s="5">
        <f t="shared" si="15"/>
        <v>-7.2911305541259221E-3</v>
      </c>
      <c r="K54" s="5">
        <f t="shared" si="16"/>
        <v>-4.807692307692262E-3</v>
      </c>
      <c r="L54" s="5">
        <f t="shared" si="17"/>
        <v>-5.1457975986277391E-3</v>
      </c>
      <c r="M54" s="5">
        <f t="shared" si="18"/>
        <v>-5.4358550637391154E-3</v>
      </c>
      <c r="N54" s="5">
        <f t="shared" si="19"/>
        <v>2.5828460038986315E-2</v>
      </c>
      <c r="O54" s="7"/>
      <c r="P54" s="2">
        <f t="shared" si="50"/>
        <v>45231</v>
      </c>
      <c r="Q54" s="4">
        <f t="shared" si="51"/>
        <v>-4.4376434583014414E-2</v>
      </c>
      <c r="R54" s="4">
        <f t="shared" si="52"/>
        <v>4.3005270889138497E-2</v>
      </c>
      <c r="S54" s="4">
        <f t="shared" si="53"/>
        <v>-6.4412238325281569E-3</v>
      </c>
      <c r="T54" s="4">
        <f t="shared" si="54"/>
        <v>2.5862068965517241E-2</v>
      </c>
      <c r="U54" s="4">
        <f t="shared" si="55"/>
        <v>6.0689977075823924E-3</v>
      </c>
      <c r="V54" s="4">
        <f t="shared" si="56"/>
        <v>-0.13024544734758511</v>
      </c>
      <c r="W54" s="5"/>
      <c r="X54" s="5"/>
    </row>
    <row r="55" spans="1:29" x14ac:dyDescent="0.25">
      <c r="A55" s="2">
        <f>Cautious!A55</f>
        <v>44531</v>
      </c>
      <c r="B55" s="3">
        <f>Cautious!B55</f>
        <v>130.4</v>
      </c>
      <c r="C55">
        <f>[1]Cautious!C55</f>
        <v>1167.5999999999999</v>
      </c>
      <c r="D55">
        <f>[1]Cautious!D55</f>
        <v>125.7</v>
      </c>
      <c r="E55">
        <f>[1]Cautious!E55</f>
        <v>117.2</v>
      </c>
      <c r="F55">
        <f>[1]Cautious!F55</f>
        <v>135.13553999999999</v>
      </c>
      <c r="G55" s="7">
        <f>Cautious!G55</f>
        <v>1277.0999999999999</v>
      </c>
      <c r="H55" s="7"/>
      <c r="I55" s="5">
        <f t="shared" si="14"/>
        <v>-2.2953328232592422E-3</v>
      </c>
      <c r="J55" s="5">
        <f t="shared" si="15"/>
        <v>8.9000259224055606E-3</v>
      </c>
      <c r="K55" s="5">
        <f t="shared" si="16"/>
        <v>1.2077294685990338E-2</v>
      </c>
      <c r="L55" s="5">
        <f t="shared" si="17"/>
        <v>1.0344827586206921E-2</v>
      </c>
      <c r="M55" s="5">
        <f t="shared" si="18"/>
        <v>7.6015510447853965E-3</v>
      </c>
      <c r="N55" s="5">
        <f t="shared" si="19"/>
        <v>1.1163895486935796E-2</v>
      </c>
      <c r="O55" s="7"/>
      <c r="P55" s="2">
        <f t="shared" si="50"/>
        <v>45261</v>
      </c>
      <c r="Q55" s="4">
        <f t="shared" si="51"/>
        <v>-1.7638036809816036E-2</v>
      </c>
      <c r="R55" s="4">
        <f t="shared" si="52"/>
        <v>4.2694415895854862E-2</v>
      </c>
      <c r="S55" s="4">
        <f t="shared" si="53"/>
        <v>-9.5465393794749633E-3</v>
      </c>
      <c r="T55" s="4">
        <f t="shared" si="54"/>
        <v>2.6450511945392441E-2</v>
      </c>
      <c r="U55" s="4">
        <f t="shared" si="55"/>
        <v>1.001616599156676E-2</v>
      </c>
      <c r="V55" s="4">
        <f t="shared" si="56"/>
        <v>-0.10077519379844947</v>
      </c>
      <c r="W55" s="5"/>
      <c r="X55" s="5"/>
    </row>
    <row r="56" spans="1:29" x14ac:dyDescent="0.25">
      <c r="A56" s="2">
        <f>Cautious!A56</f>
        <v>44562</v>
      </c>
      <c r="B56" s="3">
        <f>Cautious!B56</f>
        <v>131.6</v>
      </c>
      <c r="C56">
        <f>[1]Cautious!C56</f>
        <v>1167.4000000000001</v>
      </c>
      <c r="D56">
        <f>[1]Cautious!D56</f>
        <v>125.8</v>
      </c>
      <c r="E56">
        <f>[1]Cautious!E56</f>
        <v>116.6</v>
      </c>
      <c r="F56">
        <f>[1]Cautious!F56</f>
        <v>134.75005999999999</v>
      </c>
      <c r="G56" s="7">
        <f>Cautious!G56</f>
        <v>1278.0999999999999</v>
      </c>
      <c r="H56" s="7"/>
      <c r="I56" s="5">
        <f t="shared" si="14"/>
        <v>9.2024539877299735E-3</v>
      </c>
      <c r="J56" s="5">
        <f t="shared" si="15"/>
        <v>-1.7129153819785725E-4</v>
      </c>
      <c r="K56" s="5">
        <f t="shared" si="16"/>
        <v>7.9554494828953308E-4</v>
      </c>
      <c r="L56" s="5">
        <f t="shared" si="17"/>
        <v>-5.1194539249147485E-3</v>
      </c>
      <c r="M56" s="5">
        <f t="shared" si="18"/>
        <v>-2.8525434537798214E-3</v>
      </c>
      <c r="N56" s="5">
        <f t="shared" si="19"/>
        <v>7.830240388379924E-4</v>
      </c>
      <c r="O56" s="7"/>
      <c r="P56" s="2">
        <f t="shared" si="50"/>
        <v>45292</v>
      </c>
      <c r="Q56" s="4">
        <f t="shared" si="51"/>
        <v>-7.5987841945288756E-3</v>
      </c>
      <c r="R56" s="4">
        <f t="shared" si="52"/>
        <v>4.7815658728798983E-2</v>
      </c>
      <c r="S56" s="4">
        <f t="shared" si="53"/>
        <v>3.9745627980922096E-3</v>
      </c>
      <c r="T56" s="4">
        <f t="shared" si="54"/>
        <v>3.8593481989708404E-2</v>
      </c>
      <c r="U56" s="4">
        <f t="shared" si="55"/>
        <v>2.5948263028602786E-2</v>
      </c>
      <c r="V56" s="4">
        <f t="shared" si="56"/>
        <v>-6.8226273374540194E-2</v>
      </c>
      <c r="W56" s="5"/>
      <c r="X56" s="5"/>
    </row>
    <row r="57" spans="1:29" x14ac:dyDescent="0.25">
      <c r="A57" s="2">
        <f>Cautious!A57</f>
        <v>44593</v>
      </c>
      <c r="B57" s="3">
        <f>Cautious!B57</f>
        <v>129.19999999999999</v>
      </c>
      <c r="C57">
        <f>[1]Cautious!C57</f>
        <v>1165.5999999999999</v>
      </c>
      <c r="D57">
        <f>[1]Cautious!D57</f>
        <v>126.1</v>
      </c>
      <c r="E57">
        <f>[1]Cautious!E57</f>
        <v>116.7</v>
      </c>
      <c r="F57">
        <f>[1]Cautious!F57</f>
        <v>134.16701</v>
      </c>
      <c r="G57" s="7">
        <f>Cautious!G57</f>
        <v>1226.9000000000001</v>
      </c>
      <c r="H57" s="7"/>
      <c r="I57" s="5">
        <f t="shared" si="14"/>
        <v>-1.8237082066869345E-2</v>
      </c>
      <c r="J57" s="5">
        <f t="shared" si="15"/>
        <v>-1.5418879561420093E-3</v>
      </c>
      <c r="K57" s="5">
        <f t="shared" si="16"/>
        <v>2.3847376788553032E-3</v>
      </c>
      <c r="L57" s="5">
        <f t="shared" si="17"/>
        <v>8.5763293310470439E-4</v>
      </c>
      <c r="M57" s="5">
        <f t="shared" si="18"/>
        <v>-4.3268997431243142E-3</v>
      </c>
      <c r="N57" s="5">
        <f t="shared" si="19"/>
        <v>-4.0059463265785009E-2</v>
      </c>
      <c r="O57" s="7"/>
      <c r="P57" s="2">
        <f t="shared" si="50"/>
        <v>45323</v>
      </c>
      <c r="Q57" s="4">
        <f t="shared" si="51"/>
        <v>1.780185758513941E-2</v>
      </c>
      <c r="R57" s="4">
        <f t="shared" si="52"/>
        <v>4.3771448181194224E-2</v>
      </c>
      <c r="S57" s="4">
        <f t="shared" si="53"/>
        <v>-7.1371927042029465E-3</v>
      </c>
      <c r="T57" s="4">
        <f t="shared" si="54"/>
        <v>3.3419023136246714E-2</v>
      </c>
      <c r="U57" s="4">
        <f t="shared" si="55"/>
        <v>2.6105970461740097E-2</v>
      </c>
      <c r="V57" s="4">
        <f t="shared" si="56"/>
        <v>-1.9398483984024925E-2</v>
      </c>
      <c r="W57" s="5"/>
      <c r="X57" s="5"/>
    </row>
    <row r="58" spans="1:29" x14ac:dyDescent="0.25">
      <c r="A58" s="2">
        <f>Cautious!A58</f>
        <v>44621</v>
      </c>
      <c r="B58" s="3">
        <f>Cautious!B58</f>
        <v>127.4</v>
      </c>
      <c r="C58">
        <f>[1]Cautious!C58</f>
        <v>1142.3</v>
      </c>
      <c r="D58">
        <f>[1]Cautious!D58</f>
        <v>122.9</v>
      </c>
      <c r="E58">
        <f>[1]Cautious!E58</f>
        <v>114</v>
      </c>
      <c r="F58">
        <f>[1]Cautious!F58</f>
        <v>130.8321</v>
      </c>
      <c r="G58" s="7">
        <f>Cautious!G58</f>
        <v>1200.5999999999999</v>
      </c>
      <c r="H58" s="7"/>
      <c r="I58" s="5">
        <f t="shared" si="14"/>
        <v>-1.393188854489151E-2</v>
      </c>
      <c r="J58" s="5">
        <f t="shared" si="15"/>
        <v>-1.9989704873026731E-2</v>
      </c>
      <c r="K58" s="5">
        <f t="shared" si="16"/>
        <v>-2.5376685170499513E-2</v>
      </c>
      <c r="L58" s="5">
        <f t="shared" si="17"/>
        <v>-2.3136246786632415E-2</v>
      </c>
      <c r="M58" s="5">
        <f t="shared" si="18"/>
        <v>-2.4856408441985906E-2</v>
      </c>
      <c r="N58" s="5">
        <f t="shared" si="19"/>
        <v>-2.1436139864699798E-2</v>
      </c>
      <c r="O58" s="7"/>
      <c r="P58" s="2">
        <f t="shared" si="50"/>
        <v>45352</v>
      </c>
      <c r="Q58" s="4">
        <f t="shared" si="51"/>
        <v>4.3956043956043911E-2</v>
      </c>
      <c r="R58" s="4">
        <f t="shared" si="52"/>
        <v>6.1446205024949713E-2</v>
      </c>
      <c r="S58" s="4">
        <f t="shared" si="53"/>
        <v>1.0577705451586632E-2</v>
      </c>
      <c r="T58" s="4">
        <f t="shared" si="54"/>
        <v>5.6140350877193032E-2</v>
      </c>
      <c r="U58" s="4">
        <f t="shared" si="55"/>
        <v>4.6560515347533235E-2</v>
      </c>
      <c r="V58" s="4">
        <f t="shared" si="56"/>
        <v>1.4742628685657211E-2</v>
      </c>
      <c r="W58" s="5"/>
      <c r="X58" s="5"/>
    </row>
    <row r="59" spans="1:29" x14ac:dyDescent="0.25">
      <c r="A59" s="2">
        <f>Cautious!A59</f>
        <v>44652</v>
      </c>
      <c r="B59" s="3">
        <f>Cautious!B59</f>
        <v>128.1</v>
      </c>
      <c r="C59">
        <f>[1]Cautious!C59</f>
        <v>1145</v>
      </c>
      <c r="D59">
        <f>[1]Cautious!D59</f>
        <v>123.1</v>
      </c>
      <c r="E59">
        <f>[1]Cautious!E59</f>
        <v>114.2</v>
      </c>
      <c r="F59">
        <f>[1]Cautious!F59</f>
        <v>130.64259000000001</v>
      </c>
      <c r="G59" s="7">
        <f>Cautious!G59</f>
        <v>1209.5</v>
      </c>
      <c r="H59" s="7"/>
      <c r="I59" s="5">
        <f t="shared" si="14"/>
        <v>5.4945054945054047E-3</v>
      </c>
      <c r="J59" s="5">
        <f t="shared" si="15"/>
        <v>2.363652280486777E-3</v>
      </c>
      <c r="K59" s="5">
        <f t="shared" si="16"/>
        <v>1.6273393002440083E-3</v>
      </c>
      <c r="L59" s="5">
        <f t="shared" si="17"/>
        <v>1.7543859649123057E-3</v>
      </c>
      <c r="M59" s="5">
        <f t="shared" si="18"/>
        <v>-1.4484977310612939E-3</v>
      </c>
      <c r="N59" s="5">
        <f t="shared" si="19"/>
        <v>7.412960186573456E-3</v>
      </c>
      <c r="O59" s="7"/>
      <c r="P59" s="2">
        <f t="shared" si="50"/>
        <v>45383</v>
      </c>
      <c r="Q59" s="4">
        <f t="shared" si="51"/>
        <v>5.2302888368462273E-2</v>
      </c>
      <c r="R59" s="4">
        <f t="shared" si="52"/>
        <v>9.6855895196506628E-2</v>
      </c>
      <c r="S59" s="4">
        <f t="shared" si="53"/>
        <v>5.1177904142973289E-2</v>
      </c>
      <c r="T59" s="4">
        <f t="shared" si="54"/>
        <v>7.9684763572679451E-2</v>
      </c>
      <c r="U59" s="4">
        <f t="shared" si="55"/>
        <v>0.10403031660655225</v>
      </c>
      <c r="V59" s="4">
        <f t="shared" si="56"/>
        <v>2.9268292682926904E-2</v>
      </c>
      <c r="W59" s="5"/>
      <c r="X59" s="5"/>
    </row>
    <row r="60" spans="1:29" x14ac:dyDescent="0.25">
      <c r="A60" s="2">
        <f>Cautious!A60</f>
        <v>44682</v>
      </c>
      <c r="B60" s="3">
        <f>Cautious!B60</f>
        <v>125.8</v>
      </c>
      <c r="C60">
        <f>[1]Cautious!C60</f>
        <v>1115.7</v>
      </c>
      <c r="D60">
        <f>[1]Cautious!D60</f>
        <v>120.1</v>
      </c>
      <c r="E60">
        <f>[1]Cautious!E60</f>
        <v>113.4</v>
      </c>
      <c r="F60">
        <f>[1]Cautious!F60</f>
        <v>127.75498</v>
      </c>
      <c r="G60" s="7">
        <f>Cautious!G60</f>
        <v>1137</v>
      </c>
      <c r="H60" s="7"/>
      <c r="I60" s="5">
        <f t="shared" si="14"/>
        <v>-1.7954722872755638E-2</v>
      </c>
      <c r="J60" s="5">
        <f t="shared" si="15"/>
        <v>-2.5589519650654983E-2</v>
      </c>
      <c r="K60" s="5">
        <f t="shared" si="16"/>
        <v>-2.4370430544272952E-2</v>
      </c>
      <c r="L60" s="5">
        <f t="shared" si="17"/>
        <v>-7.0052539404553164E-3</v>
      </c>
      <c r="M60" s="5">
        <f t="shared" si="18"/>
        <v>-2.2103128849481696E-2</v>
      </c>
      <c r="N60" s="5">
        <f t="shared" si="19"/>
        <v>-5.9942124844977261E-2</v>
      </c>
      <c r="O60" s="7"/>
      <c r="P60" s="2">
        <f t="shared" si="50"/>
        <v>45413</v>
      </c>
      <c r="Q60" s="4">
        <f t="shared" si="51"/>
        <v>6.5977742448330656E-2</v>
      </c>
      <c r="R60" s="4">
        <f t="shared" si="52"/>
        <v>0.13788652863673023</v>
      </c>
      <c r="S60" s="4">
        <f t="shared" si="53"/>
        <v>8.9925062447960127E-2</v>
      </c>
      <c r="T60" s="4">
        <f t="shared" si="54"/>
        <v>9.6119929453262712E-2</v>
      </c>
      <c r="U60" s="4">
        <f t="shared" si="55"/>
        <v>0.14035640724142404</v>
      </c>
      <c r="V60" s="4">
        <f t="shared" si="56"/>
        <v>7.5197889182058053E-2</v>
      </c>
      <c r="W60" s="5"/>
      <c r="X60" s="5"/>
    </row>
    <row r="61" spans="1:29" x14ac:dyDescent="0.25">
      <c r="A61" s="2">
        <f>Cautious!A61</f>
        <v>44713</v>
      </c>
      <c r="B61" s="3">
        <f>Cautious!B61</f>
        <v>125</v>
      </c>
      <c r="C61">
        <f>[1]Cautious!C61</f>
        <v>1151.5</v>
      </c>
      <c r="D61">
        <f>[1]Cautious!D61</f>
        <v>123.4</v>
      </c>
      <c r="E61">
        <f>[1]Cautious!E61</f>
        <v>115.3</v>
      </c>
      <c r="F61">
        <f>[1]Cautious!F61</f>
        <v>131.83618000000001</v>
      </c>
      <c r="G61" s="7">
        <f>Cautious!G61</f>
        <v>1114.9000000000001</v>
      </c>
      <c r="H61" s="7"/>
      <c r="I61" s="5">
        <f t="shared" si="14"/>
        <v>-6.3593004769475136E-3</v>
      </c>
      <c r="J61" s="5">
        <f t="shared" si="15"/>
        <v>3.2087478712915618E-2</v>
      </c>
      <c r="K61" s="5">
        <f t="shared" si="16"/>
        <v>2.747710241465455E-2</v>
      </c>
      <c r="L61" s="5">
        <f t="shared" si="17"/>
        <v>1.6754850088183344E-2</v>
      </c>
      <c r="M61" s="5">
        <f t="shared" si="18"/>
        <v>3.1945525724320176E-2</v>
      </c>
      <c r="N61" s="5">
        <f t="shared" si="19"/>
        <v>-1.943711521547925E-2</v>
      </c>
      <c r="O61" s="7"/>
      <c r="P61" s="2">
        <f t="shared" si="50"/>
        <v>45444</v>
      </c>
      <c r="Q61" s="4">
        <f t="shared" si="51"/>
        <v>8.1599999999999909E-2</v>
      </c>
      <c r="R61" s="4">
        <f t="shared" si="52"/>
        <v>0.10003473729917503</v>
      </c>
      <c r="S61" s="4">
        <f t="shared" si="53"/>
        <v>6.0777957860615878E-2</v>
      </c>
      <c r="T61" s="4">
        <f t="shared" si="54"/>
        <v>7.8057241977450134E-2</v>
      </c>
      <c r="U61" s="4">
        <f t="shared" si="55"/>
        <v>0.10908007194990016</v>
      </c>
      <c r="V61" s="4">
        <f t="shared" si="56"/>
        <v>0.1157951385774508</v>
      </c>
      <c r="W61" s="5"/>
    </row>
    <row r="62" spans="1:29" x14ac:dyDescent="0.25">
      <c r="A62" s="2">
        <f>Cautious!A62</f>
        <v>44743</v>
      </c>
      <c r="B62" s="3">
        <f>Cautious!B62</f>
        <v>121.5</v>
      </c>
      <c r="C62">
        <f>[1]Cautious!C62</f>
        <v>1161.03</v>
      </c>
      <c r="D62">
        <f>[1]Cautious!D62</f>
        <v>124.6</v>
      </c>
      <c r="E62">
        <f>[1]Cautious!E62</f>
        <v>116</v>
      </c>
      <c r="F62">
        <f>[1]Cautious!F62</f>
        <v>134.30537000000001</v>
      </c>
      <c r="G62" s="7">
        <f>Cautious!G62</f>
        <v>1062.7</v>
      </c>
      <c r="H62" s="7"/>
      <c r="I62" s="5">
        <f t="shared" si="14"/>
        <v>-2.8000000000000001E-2</v>
      </c>
      <c r="J62" s="5">
        <f t="shared" si="15"/>
        <v>8.2761615284411404E-3</v>
      </c>
      <c r="K62" s="5">
        <f t="shared" si="16"/>
        <v>9.7244732576984485E-3</v>
      </c>
      <c r="L62" s="5">
        <f t="shared" si="17"/>
        <v>6.0711188204683681E-3</v>
      </c>
      <c r="M62" s="5">
        <f t="shared" si="18"/>
        <v>1.8729228956724908E-2</v>
      </c>
      <c r="N62" s="5">
        <f t="shared" si="19"/>
        <v>-4.682034263162619E-2</v>
      </c>
      <c r="O62" s="7"/>
      <c r="P62" s="2">
        <f t="shared" si="50"/>
        <v>45474</v>
      </c>
      <c r="Q62" s="4">
        <f t="shared" si="51"/>
        <v>0.12427983539094646</v>
      </c>
      <c r="R62" s="4">
        <f t="shared" si="52"/>
        <v>8.8869365993988148E-2</v>
      </c>
      <c r="S62" s="4">
        <f t="shared" si="53"/>
        <v>5.3772070626003352E-2</v>
      </c>
      <c r="T62" s="4">
        <f t="shared" si="54"/>
        <v>7.1551724137931011E-2</v>
      </c>
      <c r="U62" s="4">
        <f t="shared" si="55"/>
        <v>9.651393685896538E-2</v>
      </c>
      <c r="V62" s="4">
        <f t="shared" si="56"/>
        <v>0.18584736990684106</v>
      </c>
      <c r="W62" s="33"/>
    </row>
    <row r="63" spans="1:29" x14ac:dyDescent="0.25">
      <c r="A63" s="2">
        <f>Cautious!A63</f>
        <v>44774</v>
      </c>
      <c r="B63" s="3">
        <f>Cautious!B63</f>
        <v>125.8</v>
      </c>
      <c r="C63">
        <f>[1]Cautious!C63</f>
        <v>1174.72</v>
      </c>
      <c r="D63">
        <f>[1]Cautious!D63</f>
        <v>126</v>
      </c>
      <c r="E63">
        <f>[1]Cautious!E63</f>
        <v>117</v>
      </c>
      <c r="F63">
        <f>[1]Cautious!F63</f>
        <v>136.38871</v>
      </c>
      <c r="G63" s="7">
        <f>Cautious!G63</f>
        <v>1131.9000000000001</v>
      </c>
      <c r="H63" s="7"/>
      <c r="I63" s="5">
        <f t="shared" si="14"/>
        <v>3.5390946502057589E-2</v>
      </c>
      <c r="J63" s="5">
        <f t="shared" si="15"/>
        <v>1.1791254317287284E-2</v>
      </c>
      <c r="K63" s="5">
        <f t="shared" si="16"/>
        <v>1.1235955056179822E-2</v>
      </c>
      <c r="L63" s="5">
        <f t="shared" si="17"/>
        <v>8.6206896551724137E-3</v>
      </c>
      <c r="M63" s="5">
        <f t="shared" si="18"/>
        <v>1.5511963520148097E-2</v>
      </c>
      <c r="N63" s="5">
        <f t="shared" si="19"/>
        <v>6.5117154417991943E-2</v>
      </c>
      <c r="O63" s="7"/>
      <c r="P63" s="2">
        <f t="shared" si="50"/>
        <v>45505</v>
      </c>
      <c r="Q63" s="4">
        <f t="shared" si="51"/>
        <v>9.300476947535774E-2</v>
      </c>
      <c r="R63" s="4">
        <f t="shared" si="52"/>
        <v>8.5569327158812297E-2</v>
      </c>
      <c r="S63" s="4">
        <f t="shared" si="53"/>
        <v>6.8253968253968206E-2</v>
      </c>
      <c r="T63" s="4">
        <f t="shared" si="54"/>
        <v>7.0085470085470114E-2</v>
      </c>
      <c r="U63" s="4">
        <f t="shared" si="55"/>
        <v>9.3805345031857904E-2</v>
      </c>
      <c r="V63" s="4">
        <f t="shared" si="56"/>
        <v>0.13349235798215381</v>
      </c>
      <c r="W63" s="33"/>
      <c r="X63" s="5"/>
      <c r="Y63" s="5"/>
      <c r="Z63" s="5"/>
      <c r="AA63" s="5"/>
      <c r="AB63" s="5"/>
      <c r="AC63" s="5"/>
    </row>
    <row r="64" spans="1:29" x14ac:dyDescent="0.25">
      <c r="A64" s="2">
        <f>Cautious!A64</f>
        <v>44805</v>
      </c>
      <c r="B64" s="3">
        <f>Cautious!B64</f>
        <v>123.2</v>
      </c>
      <c r="C64">
        <f>[1]Cautious!C64</f>
        <v>1184.9000000000001</v>
      </c>
      <c r="D64">
        <f>[1]Cautious!D64</f>
        <v>127.3</v>
      </c>
      <c r="E64">
        <f>[1]Cautious!E64</f>
        <v>118</v>
      </c>
      <c r="F64">
        <f>[1]Cautious!F64</f>
        <v>137.93521999999999</v>
      </c>
      <c r="G64" s="7">
        <f>Cautious!G64</f>
        <v>1094.2</v>
      </c>
      <c r="H64" s="7"/>
      <c r="I64" s="5">
        <f t="shared" si="14"/>
        <v>-2.0667726550079448E-2</v>
      </c>
      <c r="J64" s="5">
        <f t="shared" si="15"/>
        <v>8.6658948515391434E-3</v>
      </c>
      <c r="K64" s="5">
        <f t="shared" si="16"/>
        <v>1.0317460317460295E-2</v>
      </c>
      <c r="L64" s="5">
        <f t="shared" si="17"/>
        <v>8.5470085470085479E-3</v>
      </c>
      <c r="M64" s="5">
        <f t="shared" si="18"/>
        <v>1.133898839574026E-2</v>
      </c>
      <c r="N64" s="5">
        <f t="shared" si="19"/>
        <v>-3.3306829225196607E-2</v>
      </c>
      <c r="O64" s="7"/>
      <c r="P64" s="2">
        <f t="shared" si="50"/>
        <v>45536</v>
      </c>
      <c r="Q64" s="4">
        <f t="shared" si="51"/>
        <v>0.12094155844155836</v>
      </c>
      <c r="R64" s="4">
        <f t="shared" si="52"/>
        <v>8.366106844459438E-2</v>
      </c>
      <c r="S64" s="4">
        <f t="shared" si="53"/>
        <v>6.8342498036135138E-2</v>
      </c>
      <c r="T64" s="4">
        <f t="shared" si="54"/>
        <v>6.7796610169491525E-2</v>
      </c>
      <c r="U64" s="4">
        <f t="shared" si="55"/>
        <v>9.18277434871239E-2</v>
      </c>
      <c r="V64" s="4">
        <f t="shared" si="56"/>
        <v>0.17483092670444156</v>
      </c>
      <c r="W64" s="33"/>
      <c r="X64" s="5"/>
      <c r="Y64" s="5"/>
      <c r="Z64" s="5"/>
      <c r="AA64" s="5"/>
      <c r="AB64" s="5"/>
      <c r="AC64" s="5"/>
    </row>
    <row r="65" spans="1:29" x14ac:dyDescent="0.25">
      <c r="A65" s="2">
        <f>Cautious!A65</f>
        <v>44835</v>
      </c>
      <c r="B65" s="3">
        <f>Cautious!B65</f>
        <v>119.6</v>
      </c>
      <c r="C65">
        <f>[1]Cautious!C65</f>
        <v>1178.92</v>
      </c>
      <c r="D65">
        <f>[1]Cautious!D65</f>
        <v>124.9</v>
      </c>
      <c r="E65">
        <f>[1]Cautious!E65</f>
        <v>116.9</v>
      </c>
      <c r="F65">
        <f>[1]Cautious!F65</f>
        <v>135.18433999999999</v>
      </c>
      <c r="G65" s="7">
        <f>Cautious!G65</f>
        <v>1036.5999999999999</v>
      </c>
      <c r="H65" s="7"/>
      <c r="I65" s="5">
        <f t="shared" si="14"/>
        <v>-2.9220779220779289E-2</v>
      </c>
      <c r="J65" s="5">
        <f t="shared" si="15"/>
        <v>-5.0468393957296123E-3</v>
      </c>
      <c r="K65" s="5">
        <f t="shared" si="16"/>
        <v>-1.8853102906519963E-2</v>
      </c>
      <c r="L65" s="5">
        <f t="shared" si="17"/>
        <v>-9.3220338983050367E-3</v>
      </c>
      <c r="M65" s="5">
        <f t="shared" si="18"/>
        <v>-1.9943274821325515E-2</v>
      </c>
      <c r="N65" s="5">
        <f t="shared" si="19"/>
        <v>-5.2641199049534029E-2</v>
      </c>
      <c r="O65" s="7"/>
      <c r="P65" s="2">
        <f t="shared" si="50"/>
        <v>45566</v>
      </c>
      <c r="Q65" s="4">
        <f t="shared" si="51"/>
        <v>0.16387959866220733</v>
      </c>
      <c r="R65" s="4">
        <f t="shared" si="52"/>
        <v>9.1634716520204898E-2</v>
      </c>
      <c r="S65" s="4">
        <f t="shared" si="53"/>
        <v>9.047237790232171E-2</v>
      </c>
      <c r="T65" s="4">
        <f t="shared" si="54"/>
        <v>7.9555175363558564E-2</v>
      </c>
      <c r="U65" s="4">
        <f t="shared" si="55"/>
        <v>0.11586867236249415</v>
      </c>
      <c r="V65" s="4">
        <f t="shared" si="56"/>
        <v>0.25737989581323578</v>
      </c>
      <c r="W65" s="33"/>
      <c r="X65" s="5"/>
      <c r="Y65" s="5"/>
      <c r="Z65" s="5"/>
      <c r="AA65" s="5"/>
      <c r="AB65" s="5"/>
      <c r="AC65" s="5"/>
    </row>
    <row r="66" spans="1:29" x14ac:dyDescent="0.25">
      <c r="A66" s="2">
        <f>Cautious!A66</f>
        <v>44866</v>
      </c>
      <c r="B66" s="3">
        <f>Cautious!B66</f>
        <v>121.2</v>
      </c>
      <c r="C66">
        <f>[1]Cautious!C66</f>
        <v>1196.3699999999999</v>
      </c>
      <c r="D66">
        <f>[1]Cautious!D66</f>
        <v>127.6</v>
      </c>
      <c r="E66">
        <f>[1]Cautious!E66</f>
        <v>118.5</v>
      </c>
      <c r="F66">
        <f>[1]Cautious!F66</f>
        <v>137.78316000000001</v>
      </c>
      <c r="G66" s="7">
        <f>Cautious!G66</f>
        <v>1051.7</v>
      </c>
      <c r="H66" s="7"/>
      <c r="I66" s="5">
        <f t="shared" si="14"/>
        <v>1.3377926421404755E-2</v>
      </c>
      <c r="J66" s="5">
        <f t="shared" si="15"/>
        <v>1.4801682896209936E-2</v>
      </c>
      <c r="K66" s="5">
        <f t="shared" si="16"/>
        <v>2.1617293835067962E-2</v>
      </c>
      <c r="L66" s="5">
        <f t="shared" si="17"/>
        <v>1.3686911890504656E-2</v>
      </c>
      <c r="M66" s="5">
        <f t="shared" si="18"/>
        <v>1.9224268136383383E-2</v>
      </c>
      <c r="N66" s="5">
        <f t="shared" si="19"/>
        <v>1.4566853173837678E-2</v>
      </c>
      <c r="O66" s="7"/>
      <c r="P66" s="2">
        <f t="shared" ref="P66:P80" si="62">A90</f>
        <v>45597</v>
      </c>
      <c r="Q66" s="4">
        <f t="shared" ref="Q66:Q71" si="63">(B90-B66)/B66</f>
        <v>0.1485148514851484</v>
      </c>
      <c r="R66" s="4">
        <f t="shared" ref="R66:R71" si="64">(C90-C66)/C66</f>
        <v>8.8793600641941903E-2</v>
      </c>
      <c r="S66" s="4">
        <f t="shared" ref="S66:S71" si="65">(D90-D66)/D66</f>
        <v>8.5423197492163053E-2</v>
      </c>
      <c r="T66" s="4">
        <f t="shared" ref="T66:T71" si="66">(E90-E66)/E66</f>
        <v>7.0042194092826984E-2</v>
      </c>
      <c r="U66" s="4">
        <f t="shared" ref="U66:U71" si="67">(F90-F66)/F66</f>
        <v>0.11018828425766972</v>
      </c>
      <c r="V66" s="4">
        <f t="shared" ref="V66:V71" si="68">(G90-G66)/G66</f>
        <v>0.23324141865551007</v>
      </c>
      <c r="W66" s="33"/>
      <c r="X66" s="5"/>
      <c r="Y66" s="5"/>
      <c r="Z66" s="5"/>
      <c r="AA66" s="5"/>
      <c r="AB66" s="5"/>
      <c r="AC66" s="5"/>
    </row>
    <row r="67" spans="1:29" x14ac:dyDescent="0.25">
      <c r="A67" s="2">
        <f>Cautious!A67</f>
        <v>44896</v>
      </c>
      <c r="B67" s="3">
        <f>Cautious!B67</f>
        <v>123</v>
      </c>
      <c r="C67">
        <f>[1]Cautious!C67</f>
        <v>1208.21</v>
      </c>
      <c r="D67">
        <f>[1]Cautious!D67</f>
        <v>128.69999999999999</v>
      </c>
      <c r="E67">
        <f>[1]Cautious!E67</f>
        <v>118.9</v>
      </c>
      <c r="F67">
        <f>[1]Cautious!F67</f>
        <v>139.52508</v>
      </c>
      <c r="G67" s="7">
        <f>Cautious!G67</f>
        <v>1092.7</v>
      </c>
      <c r="H67" s="7"/>
      <c r="I67" s="5">
        <f t="shared" si="14"/>
        <v>1.4851485148514828E-2</v>
      </c>
      <c r="J67" s="5">
        <f t="shared" si="15"/>
        <v>9.8966038934444577E-3</v>
      </c>
      <c r="K67" s="5">
        <f t="shared" si="16"/>
        <v>8.6206896551723703E-3</v>
      </c>
      <c r="L67" s="5">
        <f t="shared" si="17"/>
        <v>3.3755274261603853E-3</v>
      </c>
      <c r="M67" s="5">
        <f t="shared" si="18"/>
        <v>1.2642473869811035E-2</v>
      </c>
      <c r="N67" s="5">
        <f t="shared" si="19"/>
        <v>3.8984501283636015E-2</v>
      </c>
      <c r="O67" s="7"/>
      <c r="P67" s="2">
        <f t="shared" si="62"/>
        <v>45627</v>
      </c>
      <c r="Q67" s="4">
        <f t="shared" si="63"/>
        <v>0.15853658536585366</v>
      </c>
      <c r="R67" s="4">
        <f t="shared" si="64"/>
        <v>8.6574353796111531E-2</v>
      </c>
      <c r="S67" s="4">
        <f t="shared" si="65"/>
        <v>8.3139083139083275E-2</v>
      </c>
      <c r="T67" s="4">
        <f t="shared" si="66"/>
        <v>6.9806560134566834E-2</v>
      </c>
      <c r="U67" s="4">
        <f t="shared" si="67"/>
        <v>0.10468340172247176</v>
      </c>
      <c r="V67" s="4">
        <f t="shared" si="68"/>
        <v>0.21671089960647932</v>
      </c>
      <c r="W67" s="33"/>
      <c r="X67" s="5"/>
      <c r="Y67" s="5"/>
      <c r="Z67" s="5"/>
      <c r="AA67" s="5"/>
      <c r="AB67" s="5"/>
      <c r="AC67" s="5"/>
    </row>
    <row r="68" spans="1:29" x14ac:dyDescent="0.25">
      <c r="A68" s="2">
        <f>Cautious!A68</f>
        <v>44927</v>
      </c>
      <c r="B68" s="3">
        <f>Cautious!B68</f>
        <v>120.3</v>
      </c>
      <c r="C68">
        <f>[1]Cautious!C68</f>
        <v>1214.8699999999999</v>
      </c>
      <c r="D68">
        <f>[1]Cautious!D68</f>
        <v>128.1</v>
      </c>
      <c r="E68">
        <f>[1]Cautious!E68</f>
        <v>118.7</v>
      </c>
      <c r="F68">
        <f>[1]Cautious!F68</f>
        <v>139.34116</v>
      </c>
      <c r="G68" s="7">
        <f>Cautious!G68</f>
        <v>1046.7</v>
      </c>
      <c r="H68" s="7"/>
      <c r="I68" s="5">
        <f t="shared" ref="I68:I84" si="69">(B68-B67)/B67</f>
        <v>-2.1951219512195145E-2</v>
      </c>
      <c r="J68" s="5">
        <f t="shared" ref="J68:J97" si="70">(C68-C67)/C67</f>
        <v>5.5122867713392988E-3</v>
      </c>
      <c r="K68" s="5">
        <f t="shared" ref="K68:K97" si="71">(D68-D67)/D67</f>
        <v>-4.6620046620046186E-3</v>
      </c>
      <c r="L68" s="5">
        <f t="shared" ref="L68:L97" si="72">(E68-E67)/E67</f>
        <v>-1.6820857863751289E-3</v>
      </c>
      <c r="M68" s="5">
        <f t="shared" ref="M68:M97" si="73">(F68-F67)/F67</f>
        <v>-1.3181859490781194E-3</v>
      </c>
      <c r="N68" s="5">
        <f t="shared" ref="N68:N97" si="74">(G68-G67)/G67</f>
        <v>-4.2097556511393797E-2</v>
      </c>
      <c r="O68" s="7"/>
      <c r="P68" s="2">
        <f t="shared" si="62"/>
        <v>45658</v>
      </c>
      <c r="Q68" s="4">
        <f t="shared" si="63"/>
        <v>0.18038237738985871</v>
      </c>
      <c r="R68" s="4">
        <f t="shared" si="64"/>
        <v>8.7408529307662602E-2</v>
      </c>
      <c r="S68" s="4">
        <f t="shared" si="65"/>
        <v>0.1014832162373146</v>
      </c>
      <c r="T68" s="4">
        <f t="shared" si="66"/>
        <v>7.6663858466722787E-2</v>
      </c>
      <c r="U68" s="4">
        <f t="shared" si="67"/>
        <v>0.11768554244847677</v>
      </c>
      <c r="V68" s="4">
        <f t="shared" si="68"/>
        <v>0.26445017674596344</v>
      </c>
      <c r="W68" s="33"/>
      <c r="X68" s="5"/>
      <c r="Y68" s="5"/>
      <c r="Z68" s="5"/>
      <c r="AA68" s="5"/>
      <c r="AB68" s="5"/>
      <c r="AC68" s="5"/>
    </row>
    <row r="69" spans="1:29" x14ac:dyDescent="0.25">
      <c r="A69" s="2">
        <f>Cautious!A69</f>
        <v>44958</v>
      </c>
      <c r="B69" s="3">
        <f>Cautious!B69</f>
        <v>122.6</v>
      </c>
      <c r="C69">
        <f>[1]Cautious!C69</f>
        <v>1217.6300000000001</v>
      </c>
      <c r="D69">
        <f>[1]Cautious!D69</f>
        <v>129</v>
      </c>
      <c r="E69">
        <f>[1]Cautious!E69</f>
        <v>119.3</v>
      </c>
      <c r="F69">
        <f>[1]Cautious!F69</f>
        <v>140.8032</v>
      </c>
      <c r="G69" s="7">
        <f>Cautious!G69</f>
        <v>1103.0999999999999</v>
      </c>
      <c r="H69" s="7"/>
      <c r="I69" s="5">
        <f t="shared" si="69"/>
        <v>1.9118869492934308E-2</v>
      </c>
      <c r="J69" s="5">
        <f t="shared" si="70"/>
        <v>2.2718480166603987E-3</v>
      </c>
      <c r="K69" s="5">
        <f t="shared" si="71"/>
        <v>7.025761124121825E-3</v>
      </c>
      <c r="L69" s="5">
        <f t="shared" si="72"/>
        <v>5.0547598989047543E-3</v>
      </c>
      <c r="M69" s="5">
        <f t="shared" si="73"/>
        <v>1.0492520659365845E-2</v>
      </c>
      <c r="N69" s="5">
        <f t="shared" si="74"/>
        <v>5.3883634279162949E-2</v>
      </c>
      <c r="O69" s="7"/>
      <c r="P69" s="2">
        <f t="shared" si="62"/>
        <v>45689</v>
      </c>
      <c r="Q69" s="4">
        <f t="shared" si="63"/>
        <v>0.17128874388254486</v>
      </c>
      <c r="R69" s="4">
        <f t="shared" si="64"/>
        <v>7.1039642584364696E-2</v>
      </c>
      <c r="S69" s="4">
        <f t="shared" si="65"/>
        <v>7.5193798449612312E-2</v>
      </c>
      <c r="T69" s="4">
        <f t="shared" si="66"/>
        <v>6.286672254819782E-2</v>
      </c>
      <c r="U69" s="4">
        <f t="shared" si="67"/>
        <v>9.0254837958228182E-2</v>
      </c>
      <c r="V69" s="4">
        <f t="shared" si="68"/>
        <v>0.21222010697126295</v>
      </c>
      <c r="W69" s="33"/>
      <c r="X69" s="5"/>
      <c r="Y69" s="5"/>
      <c r="Z69" s="5"/>
      <c r="AA69" s="5"/>
      <c r="AB69" s="5"/>
      <c r="AC69" s="5"/>
    </row>
    <row r="70" spans="1:29" x14ac:dyDescent="0.25">
      <c r="A70" s="2">
        <f>Cautious!A70</f>
        <v>44986</v>
      </c>
      <c r="B70" s="3">
        <f>Cautious!B70</f>
        <v>121.8</v>
      </c>
      <c r="C70">
        <f>[1]Cautious!C70</f>
        <v>1218.96</v>
      </c>
      <c r="D70">
        <f>[1]Cautious!D70</f>
        <v>129.1</v>
      </c>
      <c r="E70">
        <f>[1]Cautious!E70</f>
        <v>119.9</v>
      </c>
      <c r="F70">
        <f>[1]Cautious!F70</f>
        <v>141.12578999999999</v>
      </c>
      <c r="G70" s="7">
        <f>Cautious!G70</f>
        <v>1093.8</v>
      </c>
      <c r="H70" s="7"/>
      <c r="I70" s="5">
        <f t="shared" si="69"/>
        <v>-6.5252854812397811E-3</v>
      </c>
      <c r="J70" s="5">
        <f t="shared" si="70"/>
        <v>1.092285833956068E-3</v>
      </c>
      <c r="K70" s="5">
        <f t="shared" si="71"/>
        <v>7.7519379844956837E-4</v>
      </c>
      <c r="L70" s="5">
        <f t="shared" si="72"/>
        <v>5.0293378038558968E-3</v>
      </c>
      <c r="M70" s="5">
        <f t="shared" si="73"/>
        <v>2.2910700893160885E-3</v>
      </c>
      <c r="N70" s="5">
        <f t="shared" si="74"/>
        <v>-8.4307859668207377E-3</v>
      </c>
      <c r="O70" s="7"/>
      <c r="P70" s="2">
        <f t="shared" si="62"/>
        <v>45717</v>
      </c>
      <c r="Q70" s="4">
        <f t="shared" si="63"/>
        <v>0.17733990147783257</v>
      </c>
      <c r="R70" s="4">
        <f t="shared" si="64"/>
        <v>8.288212902802386E-2</v>
      </c>
      <c r="S70" s="4">
        <f t="shared" si="65"/>
        <v>9.3725793958171918E-2</v>
      </c>
      <c r="T70" s="4">
        <f t="shared" si="66"/>
        <v>6.3386155129274341E-2</v>
      </c>
      <c r="U70" s="4">
        <f t="shared" si="67"/>
        <v>9.8788392964886285E-2</v>
      </c>
      <c r="V70" s="4">
        <f t="shared" si="68"/>
        <v>0.21247028707259105</v>
      </c>
      <c r="W70" s="33"/>
      <c r="X70" s="5"/>
      <c r="Y70" s="5"/>
      <c r="Z70" s="5"/>
      <c r="AA70" s="5"/>
      <c r="AB70" s="5"/>
      <c r="AC70" s="5"/>
    </row>
    <row r="71" spans="1:29" x14ac:dyDescent="0.25">
      <c r="A71" s="2">
        <f>Cautious!A71</f>
        <v>45017</v>
      </c>
      <c r="B71" s="3">
        <f>Cautious!B71</f>
        <v>122.7</v>
      </c>
      <c r="C71">
        <f>[1]Cautious!C71</f>
        <v>1225.53</v>
      </c>
      <c r="D71">
        <f>[1]Cautious!D71</f>
        <v>130</v>
      </c>
      <c r="E71">
        <f>[1]Cautious!E71</f>
        <v>120.7</v>
      </c>
      <c r="F71">
        <f>[1]Cautious!F71</f>
        <v>142.59040999999999</v>
      </c>
      <c r="G71" s="7">
        <f>Cautious!G71</f>
        <v>1114.5</v>
      </c>
      <c r="H71" s="7"/>
      <c r="I71" s="5">
        <f t="shared" si="69"/>
        <v>7.3891625615764012E-3</v>
      </c>
      <c r="J71" s="5">
        <f t="shared" si="70"/>
        <v>5.3898405197873077E-3</v>
      </c>
      <c r="K71" s="5">
        <f t="shared" si="71"/>
        <v>6.9713400464756449E-3</v>
      </c>
      <c r="L71" s="5">
        <f t="shared" si="72"/>
        <v>6.6722268557130706E-3</v>
      </c>
      <c r="M71" s="5">
        <f t="shared" si="73"/>
        <v>1.0378117281044071E-2</v>
      </c>
      <c r="N71" s="5">
        <f t="shared" si="74"/>
        <v>1.8924849149753196E-2</v>
      </c>
      <c r="O71" s="7"/>
      <c r="P71" s="2">
        <f t="shared" si="62"/>
        <v>45748</v>
      </c>
      <c r="Q71" s="4">
        <f t="shared" si="63"/>
        <v>0.14017929910350449</v>
      </c>
      <c r="R71" s="4">
        <f t="shared" si="64"/>
        <v>7.3821122289948041E-2</v>
      </c>
      <c r="S71" s="4">
        <f t="shared" si="65"/>
        <v>8.2307692307692221E-2</v>
      </c>
      <c r="T71" s="4">
        <f t="shared" si="66"/>
        <v>5.9652029826014932E-2</v>
      </c>
      <c r="U71" s="4">
        <f t="shared" si="67"/>
        <v>7.9419716936082851E-2</v>
      </c>
      <c r="V71" s="4">
        <f t="shared" si="68"/>
        <v>0.14347240915208623</v>
      </c>
      <c r="W71" s="33"/>
      <c r="X71" s="5"/>
      <c r="Y71" s="5"/>
      <c r="Z71" s="5"/>
      <c r="AA71" s="5"/>
      <c r="AB71" s="5"/>
      <c r="AC71" s="5"/>
    </row>
    <row r="72" spans="1:29" x14ac:dyDescent="0.25">
      <c r="A72" s="2">
        <f>Cautious!A72</f>
        <v>45047</v>
      </c>
      <c r="B72" s="3">
        <f>Cautious!B72</f>
        <v>123.1</v>
      </c>
      <c r="C72">
        <f>[1]Cautious!C72</f>
        <v>1231.1099999999999</v>
      </c>
      <c r="D72">
        <f>[1]Cautious!D72</f>
        <v>131</v>
      </c>
      <c r="E72">
        <f>[1]Cautious!E72</f>
        <v>121.8</v>
      </c>
      <c r="F72">
        <f>[1]Cautious!F72</f>
        <v>143.83561</v>
      </c>
      <c r="G72" s="7">
        <f>Cautious!G72</f>
        <v>1108.4000000000001</v>
      </c>
      <c r="H72" s="7"/>
      <c r="I72" s="5">
        <f t="shared" si="69"/>
        <v>3.25998370008143E-3</v>
      </c>
      <c r="J72" s="5">
        <f t="shared" si="70"/>
        <v>4.5531321142688692E-3</v>
      </c>
      <c r="K72" s="5">
        <f t="shared" si="71"/>
        <v>7.6923076923076927E-3</v>
      </c>
      <c r="L72" s="5">
        <f t="shared" si="72"/>
        <v>9.1135045567522308E-3</v>
      </c>
      <c r="M72" s="5">
        <f t="shared" si="73"/>
        <v>8.7327050956653492E-3</v>
      </c>
      <c r="N72" s="5">
        <f t="shared" si="74"/>
        <v>-5.4733064154328477E-3</v>
      </c>
      <c r="O72" s="7"/>
      <c r="P72" s="2">
        <f t="shared" si="62"/>
        <v>45778</v>
      </c>
      <c r="Q72" s="4">
        <f t="shared" ref="Q72:V72" si="75">(B96-B72)/B72</f>
        <v>0.12997562956945574</v>
      </c>
      <c r="R72" s="4">
        <f t="shared" si="75"/>
        <v>8.0025342983161718E-2</v>
      </c>
      <c r="S72" s="4">
        <f t="shared" si="75"/>
        <v>9.4656488549618362E-2</v>
      </c>
      <c r="T72" s="4">
        <f t="shared" si="75"/>
        <v>5.7471264367816209E-2</v>
      </c>
      <c r="U72" s="4">
        <f t="shared" si="75"/>
        <v>9.2259698415434105E-2</v>
      </c>
      <c r="V72" s="4">
        <f t="shared" si="75"/>
        <v>0.15626127751714164</v>
      </c>
      <c r="W72" s="33"/>
      <c r="X72" s="5"/>
      <c r="Y72" s="5"/>
      <c r="Z72" s="5"/>
      <c r="AA72" s="5"/>
      <c r="AB72" s="5"/>
      <c r="AC72" s="5"/>
    </row>
    <row r="73" spans="1:29" x14ac:dyDescent="0.25">
      <c r="A73" s="2">
        <f>Cautious!A73</f>
        <v>45078</v>
      </c>
      <c r="B73" s="3">
        <f>Cautious!B73</f>
        <v>124</v>
      </c>
      <c r="C73">
        <f>[1]Cautious!C73</f>
        <v>1244.1500000000001</v>
      </c>
      <c r="D73">
        <f>[1]Cautious!D73</f>
        <v>130.9</v>
      </c>
      <c r="E73">
        <f>[1]Cautious!E73</f>
        <v>122.1</v>
      </c>
      <c r="F73">
        <f>[1]Cautious!F73</f>
        <v>144.91763</v>
      </c>
      <c r="G73" s="7">
        <f>Cautious!G73</f>
        <v>1113.9000000000001</v>
      </c>
      <c r="H73" s="7"/>
      <c r="I73" s="5">
        <f t="shared" si="69"/>
        <v>7.3111291632819309E-3</v>
      </c>
      <c r="J73" s="5">
        <f t="shared" si="70"/>
        <v>1.0592067321360555E-2</v>
      </c>
      <c r="K73" s="5">
        <f t="shared" si="71"/>
        <v>-7.6335877862591082E-4</v>
      </c>
      <c r="L73" s="5">
        <f t="shared" si="72"/>
        <v>2.4630541871920948E-3</v>
      </c>
      <c r="M73" s="5">
        <f t="shared" si="73"/>
        <v>7.5226155748218402E-3</v>
      </c>
      <c r="N73" s="5">
        <f t="shared" si="74"/>
        <v>4.9621075424034636E-3</v>
      </c>
      <c r="O73" s="7"/>
      <c r="P73" s="2">
        <f t="shared" si="62"/>
        <v>45809</v>
      </c>
      <c r="Q73" s="4">
        <f t="shared" ref="Q73:V73" si="76">(B97-B73)/B73</f>
        <v>0.13951612903225816</v>
      </c>
      <c r="R73" s="4">
        <f t="shared" si="76"/>
        <v>4.7831853072378722E-2</v>
      </c>
      <c r="S73" s="4">
        <f t="shared" si="76"/>
        <v>7.4102368220015188E-2</v>
      </c>
      <c r="T73" s="4">
        <f t="shared" si="76"/>
        <v>4.1769041769041844E-2</v>
      </c>
      <c r="U73" s="4">
        <f t="shared" si="76"/>
        <v>4.845062674568984E-2</v>
      </c>
      <c r="V73" s="4">
        <f t="shared" si="76"/>
        <v>0.20037705359547517</v>
      </c>
      <c r="W73" s="33"/>
      <c r="X73" s="5"/>
      <c r="Y73" s="5"/>
      <c r="Z73" s="5"/>
      <c r="AA73" s="5"/>
      <c r="AB73" s="5"/>
      <c r="AC73" s="5"/>
    </row>
    <row r="74" spans="1:29" x14ac:dyDescent="0.25">
      <c r="A74" s="2">
        <f>Cautious!A74</f>
        <v>45108</v>
      </c>
      <c r="B74" s="3">
        <f>Cautious!B74</f>
        <v>125.4</v>
      </c>
      <c r="C74">
        <f>[1]Cautious!C74</f>
        <v>1217.3399999999999</v>
      </c>
      <c r="D74">
        <f>[1]Cautious!D74</f>
        <v>126.6</v>
      </c>
      <c r="E74">
        <f>[1]Cautious!E74</f>
        <v>119.6</v>
      </c>
      <c r="F74">
        <f>[1]Cautious!F74</f>
        <v>140.85543000000001</v>
      </c>
      <c r="G74" s="7">
        <f>Cautious!G74</f>
        <v>1119.4000000000001</v>
      </c>
      <c r="H74" s="7"/>
      <c r="I74" s="5">
        <f t="shared" si="69"/>
        <v>1.1290322580645207E-2</v>
      </c>
      <c r="J74" s="5">
        <f t="shared" si="70"/>
        <v>-2.1548848611501966E-2</v>
      </c>
      <c r="K74" s="5">
        <f t="shared" si="71"/>
        <v>-3.284950343773882E-2</v>
      </c>
      <c r="L74" s="5">
        <f t="shared" si="72"/>
        <v>-2.0475020475020474E-2</v>
      </c>
      <c r="M74" s="5">
        <f t="shared" si="73"/>
        <v>-2.8031096009505468E-2</v>
      </c>
      <c r="N74" s="5">
        <f t="shared" si="74"/>
        <v>4.9376066074153869E-3</v>
      </c>
      <c r="O74" s="7"/>
      <c r="P74" s="2">
        <f t="shared" si="62"/>
        <v>45839</v>
      </c>
      <c r="Q74" s="4">
        <f t="shared" ref="Q74:V80" si="77">(B98-B74)/B74</f>
        <v>0.13157894736842105</v>
      </c>
      <c r="R74" s="4">
        <f t="shared" si="77"/>
        <v>5.0224259450934089E-2</v>
      </c>
      <c r="S74" s="4">
        <f t="shared" si="77"/>
        <v>8.3728278041074203E-2</v>
      </c>
      <c r="T74" s="4">
        <f t="shared" si="77"/>
        <v>5.4347826086956527E-2</v>
      </c>
      <c r="U74" s="4">
        <f t="shared" si="77"/>
        <v>5.1745324976111867E-2</v>
      </c>
      <c r="V74" s="4">
        <f t="shared" si="77"/>
        <v>0.22029658745756645</v>
      </c>
      <c r="W74" s="33"/>
      <c r="X74" s="5"/>
      <c r="Y74" s="5"/>
      <c r="Z74" s="5"/>
      <c r="AA74" s="5"/>
      <c r="AB74" s="5"/>
      <c r="AC74" s="5"/>
    </row>
    <row r="75" spans="1:29" x14ac:dyDescent="0.25">
      <c r="A75" s="2">
        <f>Cautious!A75</f>
        <v>45139</v>
      </c>
      <c r="B75" s="3">
        <f>Cautious!B75</f>
        <v>126.7</v>
      </c>
      <c r="C75">
        <f>[1]Cautious!C75</f>
        <v>1141.8399999999999</v>
      </c>
      <c r="D75">
        <f>[1]Cautious!D75</f>
        <v>117.2</v>
      </c>
      <c r="E75">
        <f>[1]Cautious!E75</f>
        <v>113.4</v>
      </c>
      <c r="F75">
        <f>[1]Cautious!F75</f>
        <v>124.37408000000001</v>
      </c>
      <c r="G75" s="7">
        <f>Cautious!G75</f>
        <v>1114.4000000000001</v>
      </c>
      <c r="H75" s="7"/>
      <c r="I75" s="5">
        <f t="shared" si="69"/>
        <v>1.0366826156299818E-2</v>
      </c>
      <c r="J75" s="5">
        <f t="shared" si="70"/>
        <v>-6.2020470862700648E-2</v>
      </c>
      <c r="K75" s="5">
        <f t="shared" si="71"/>
        <v>-7.4249605055292198E-2</v>
      </c>
      <c r="L75" s="5">
        <f t="shared" si="72"/>
        <v>-5.1839464882943054E-2</v>
      </c>
      <c r="M75" s="5">
        <f t="shared" si="73"/>
        <v>-0.11700897863859423</v>
      </c>
      <c r="N75" s="5">
        <f t="shared" si="74"/>
        <v>-4.4666785778095406E-3</v>
      </c>
      <c r="O75" s="7"/>
      <c r="P75" s="2">
        <f t="shared" si="62"/>
        <v>45870</v>
      </c>
      <c r="Q75" s="4">
        <f t="shared" si="77"/>
        <v>0.1318074191002368</v>
      </c>
      <c r="R75" s="4">
        <f t="shared" si="77"/>
        <v>0.12105899250332798</v>
      </c>
      <c r="S75" s="4">
        <f t="shared" si="77"/>
        <v>0.18003412969283283</v>
      </c>
      <c r="T75" s="4">
        <f t="shared" si="77"/>
        <v>0.11375661375661368</v>
      </c>
      <c r="U75" s="4">
        <f t="shared" si="77"/>
        <v>0.19201557109005349</v>
      </c>
      <c r="V75" s="4">
        <f t="shared" si="77"/>
        <v>0.24371859296482401</v>
      </c>
      <c r="W75" s="33"/>
      <c r="X75" s="5"/>
      <c r="Y75" s="5"/>
      <c r="Z75" s="5"/>
      <c r="AA75" s="5"/>
      <c r="AB75" s="5"/>
      <c r="AC75" s="5"/>
    </row>
    <row r="76" spans="1:29" x14ac:dyDescent="0.25">
      <c r="A76" s="2">
        <f>Cautious!A76</f>
        <v>45170</v>
      </c>
      <c r="B76" s="3">
        <f>Cautious!B76</f>
        <v>126.8</v>
      </c>
      <c r="C76">
        <f>[1]Cautious!C76</f>
        <v>1182.8</v>
      </c>
      <c r="D76">
        <f>[1]Cautious!D76</f>
        <v>121.8</v>
      </c>
      <c r="E76">
        <f>[1]Cautious!E76</f>
        <v>117.2</v>
      </c>
      <c r="F76">
        <f>[1]Cautious!F76</f>
        <v>131.54862</v>
      </c>
      <c r="G76" s="7">
        <f>Cautious!G76</f>
        <v>1115.4000000000001</v>
      </c>
      <c r="H76" s="7"/>
      <c r="I76" s="5">
        <f t="shared" si="69"/>
        <v>7.8926598263610349E-4</v>
      </c>
      <c r="J76" s="5">
        <f t="shared" si="70"/>
        <v>3.5871926014152629E-2</v>
      </c>
      <c r="K76" s="5">
        <f t="shared" si="71"/>
        <v>3.9249146757679133E-2</v>
      </c>
      <c r="L76" s="5">
        <f t="shared" si="72"/>
        <v>3.3509700176366813E-2</v>
      </c>
      <c r="M76" s="5">
        <f t="shared" si="73"/>
        <v>5.7685170414928842E-2</v>
      </c>
      <c r="N76" s="5">
        <f t="shared" si="74"/>
        <v>8.9734386216798272E-4</v>
      </c>
      <c r="O76" s="7"/>
      <c r="P76" s="2">
        <f t="shared" si="62"/>
        <v>45901</v>
      </c>
      <c r="Q76" s="4">
        <f t="shared" si="77"/>
        <v>0.13012618296529979</v>
      </c>
      <c r="R76" s="4">
        <f t="shared" si="77"/>
        <v>5.7693608386878606E-2</v>
      </c>
      <c r="S76" s="4">
        <f t="shared" si="77"/>
        <v>0.11165845648604276</v>
      </c>
      <c r="T76" s="4">
        <f t="shared" si="77"/>
        <v>6.7406143344709818E-2</v>
      </c>
      <c r="U76" s="4">
        <f t="shared" si="77"/>
        <v>0.10713118845336428</v>
      </c>
      <c r="V76" s="4">
        <f t="shared" si="77"/>
        <v>0.23112784651246185</v>
      </c>
      <c r="W76" s="33"/>
      <c r="X76" s="5"/>
      <c r="Y76" s="5"/>
      <c r="Z76" s="5"/>
      <c r="AA76" s="5"/>
      <c r="AB76" s="5"/>
      <c r="AC76" s="5"/>
    </row>
    <row r="77" spans="1:29" x14ac:dyDescent="0.25">
      <c r="A77" s="2">
        <f>Cautious!A77</f>
        <v>45200</v>
      </c>
      <c r="B77" s="3">
        <f>Cautious!B77</f>
        <v>125.4</v>
      </c>
      <c r="C77">
        <f>[1]Cautious!C77</f>
        <v>1191.32</v>
      </c>
      <c r="D77">
        <f>[1]Cautious!D77</f>
        <v>122.9</v>
      </c>
      <c r="E77">
        <f>[1]Cautious!E77</f>
        <v>118.1</v>
      </c>
      <c r="F77">
        <f>[1]Cautious!F77</f>
        <v>133.51076</v>
      </c>
      <c r="G77" s="7">
        <f>Cautious!G77</f>
        <v>1109.3</v>
      </c>
      <c r="H77" s="7"/>
      <c r="I77" s="5">
        <f t="shared" si="69"/>
        <v>-1.1041009463722331E-2</v>
      </c>
      <c r="J77" s="5">
        <f t="shared" si="70"/>
        <v>7.2032465336489531E-3</v>
      </c>
      <c r="K77" s="5">
        <f t="shared" si="71"/>
        <v>9.0311986863711707E-3</v>
      </c>
      <c r="L77" s="5">
        <f t="shared" si="72"/>
        <v>7.6791808873719405E-3</v>
      </c>
      <c r="M77" s="5">
        <f t="shared" si="73"/>
        <v>1.4915701890297329E-2</v>
      </c>
      <c r="N77" s="5">
        <f t="shared" si="74"/>
        <v>-5.4688900842748212E-3</v>
      </c>
      <c r="O77" s="7"/>
      <c r="P77" s="2">
        <f t="shared" si="62"/>
        <v>45931</v>
      </c>
      <c r="Q77" s="4">
        <f t="shared" si="77"/>
        <v>0.15629984051036677</v>
      </c>
      <c r="R77" s="4">
        <f t="shared" si="77"/>
        <v>4.1668065675049611E-2</v>
      </c>
      <c r="S77" s="4">
        <f t="shared" si="77"/>
        <v>9.6013018714401807E-2</v>
      </c>
      <c r="T77" s="4">
        <f t="shared" si="77"/>
        <v>5.6731583403895031E-2</v>
      </c>
      <c r="U77" s="4">
        <f t="shared" si="77"/>
        <v>7.3058081610800532E-2</v>
      </c>
      <c r="V77" s="4">
        <f t="shared" si="77"/>
        <v>0.25538627963580635</v>
      </c>
      <c r="W77" s="33"/>
      <c r="X77" s="5"/>
      <c r="Y77" s="5"/>
      <c r="Z77" s="5"/>
      <c r="AA77" s="5"/>
      <c r="AB77" s="5"/>
      <c r="AC77" s="5"/>
    </row>
    <row r="78" spans="1:29" x14ac:dyDescent="0.25">
      <c r="A78" s="2">
        <f>Cautious!A78</f>
        <v>45231</v>
      </c>
      <c r="B78" s="3">
        <f>Cautious!B78</f>
        <v>124.9</v>
      </c>
      <c r="C78">
        <f>[1]Cautious!C78</f>
        <v>1207.07</v>
      </c>
      <c r="D78">
        <f>[1]Cautious!D78</f>
        <v>123.4</v>
      </c>
      <c r="E78">
        <f>[1]Cautious!E78</f>
        <v>119</v>
      </c>
      <c r="F78">
        <f>[1]Cautious!F78</f>
        <v>134.93</v>
      </c>
      <c r="G78" s="7">
        <f>Cautious!G78</f>
        <v>1098.5</v>
      </c>
      <c r="H78" s="7"/>
      <c r="I78" s="5">
        <f t="shared" si="69"/>
        <v>-3.9872408293460922E-3</v>
      </c>
      <c r="J78" s="5">
        <f t="shared" si="70"/>
        <v>1.3220629218010276E-2</v>
      </c>
      <c r="K78" s="5">
        <f t="shared" si="71"/>
        <v>4.0683482506102524E-3</v>
      </c>
      <c r="L78" s="5">
        <f t="shared" si="72"/>
        <v>7.6206604572396763E-3</v>
      </c>
      <c r="M78" s="5">
        <f t="shared" si="73"/>
        <v>1.0630154453468784E-2</v>
      </c>
      <c r="N78" s="5">
        <f t="shared" si="74"/>
        <v>-9.7358694672315463E-3</v>
      </c>
      <c r="O78" s="7"/>
      <c r="P78" s="2">
        <f t="shared" si="62"/>
        <v>45962</v>
      </c>
      <c r="Q78" s="4">
        <f t="shared" si="77"/>
        <v>0.17694155324259403</v>
      </c>
      <c r="R78" s="4">
        <f t="shared" si="77"/>
        <v>-7.8371594025201819E-3</v>
      </c>
      <c r="S78" s="4">
        <f t="shared" si="77"/>
        <v>5.0243111831442366E-2</v>
      </c>
      <c r="T78" s="4">
        <f t="shared" si="77"/>
        <v>2.4369747899159713E-2</v>
      </c>
      <c r="U78" s="4">
        <f t="shared" si="77"/>
        <v>1.5049729489364731E-2</v>
      </c>
      <c r="V78" s="4">
        <f t="shared" si="77"/>
        <v>0.28893946290396005</v>
      </c>
      <c r="W78" s="33"/>
      <c r="X78" s="5"/>
      <c r="Y78" s="5"/>
      <c r="Z78" s="5"/>
      <c r="AA78" s="5"/>
      <c r="AB78" s="5"/>
      <c r="AC78" s="5"/>
    </row>
    <row r="79" spans="1:29" x14ac:dyDescent="0.25">
      <c r="A79" s="2">
        <f>Cautious!A79</f>
        <v>45261</v>
      </c>
      <c r="B79" s="3">
        <f>Cautious!B79</f>
        <v>128.1</v>
      </c>
      <c r="C79">
        <f>[1]Cautious!C79</f>
        <v>1217.45</v>
      </c>
      <c r="D79">
        <f>[1]Cautious!D79</f>
        <v>124.5</v>
      </c>
      <c r="E79">
        <f>[1]Cautious!E79</f>
        <v>120.3</v>
      </c>
      <c r="F79">
        <f>[1]Cautious!F79</f>
        <v>136.48908</v>
      </c>
      <c r="G79" s="7">
        <f>Cautious!G79</f>
        <v>1148.4000000000001</v>
      </c>
      <c r="H79" s="7"/>
      <c r="I79" s="5">
        <f t="shared" si="69"/>
        <v>2.5620496397117602E-2</v>
      </c>
      <c r="J79" s="5">
        <f t="shared" si="70"/>
        <v>8.5993355812008492E-3</v>
      </c>
      <c r="K79" s="5">
        <f t="shared" si="71"/>
        <v>8.9141004862236164E-3</v>
      </c>
      <c r="L79" s="5">
        <f t="shared" si="72"/>
        <v>1.0924369747899136E-2</v>
      </c>
      <c r="M79" s="5">
        <f t="shared" si="73"/>
        <v>1.1554732083302412E-2</v>
      </c>
      <c r="N79" s="5">
        <f t="shared" si="74"/>
        <v>4.5425580336823021E-2</v>
      </c>
      <c r="O79" s="7"/>
      <c r="P79" s="2">
        <f t="shared" si="62"/>
        <v>45992</v>
      </c>
      <c r="Q79" s="4">
        <f t="shared" si="77"/>
        <v>0.14754098360655743</v>
      </c>
      <c r="R79" s="4">
        <f t="shared" si="77"/>
        <v>1.7002751653045337E-2</v>
      </c>
      <c r="S79" s="4">
        <f t="shared" si="77"/>
        <v>8.19277108433734E-2</v>
      </c>
      <c r="T79" s="4">
        <f t="shared" si="77"/>
        <v>3.8237738985868734E-2</v>
      </c>
      <c r="U79" s="4">
        <f t="shared" si="77"/>
        <v>4.538091985087736E-2</v>
      </c>
      <c r="V79" s="4">
        <f t="shared" si="77"/>
        <v>0.22779519331243459</v>
      </c>
      <c r="W79" s="33"/>
      <c r="X79" s="5"/>
      <c r="Y79" s="5"/>
      <c r="Z79" s="5"/>
      <c r="AA79" s="5"/>
      <c r="AB79" s="5"/>
      <c r="AC79" s="5"/>
    </row>
    <row r="80" spans="1:29" x14ac:dyDescent="0.25">
      <c r="A80" s="2">
        <f>Cautious!A80</f>
        <v>45292</v>
      </c>
      <c r="B80" s="3">
        <f>Cautious!B80</f>
        <v>130.6</v>
      </c>
      <c r="C80">
        <f>[1]Cautious!C80</f>
        <v>1223.22</v>
      </c>
      <c r="D80">
        <f>[1]Cautious!D80</f>
        <v>126.3</v>
      </c>
      <c r="E80">
        <f>[1]Cautious!E80</f>
        <v>121.1</v>
      </c>
      <c r="F80">
        <f>[1]Cautious!F80</f>
        <v>138.24659</v>
      </c>
      <c r="G80" s="7">
        <f>Cautious!G80</f>
        <v>1190.9000000000001</v>
      </c>
      <c r="H80" s="7"/>
      <c r="I80" s="5">
        <f t="shared" si="69"/>
        <v>1.95160031225605E-2</v>
      </c>
      <c r="J80" s="5">
        <f t="shared" si="70"/>
        <v>4.7394143496652689E-3</v>
      </c>
      <c r="K80" s="5">
        <f t="shared" si="71"/>
        <v>1.4457831325301183E-2</v>
      </c>
      <c r="L80" s="5">
        <f t="shared" si="72"/>
        <v>6.650041562759744E-3</v>
      </c>
      <c r="M80" s="5">
        <f t="shared" si="73"/>
        <v>1.2876561260431943E-2</v>
      </c>
      <c r="N80" s="5">
        <f t="shared" si="74"/>
        <v>3.7008011145942175E-2</v>
      </c>
      <c r="O80" s="7"/>
      <c r="P80" s="2">
        <f t="shared" si="62"/>
        <v>46023</v>
      </c>
      <c r="Q80" s="4">
        <f t="shared" si="77"/>
        <v>0.12404287901990825</v>
      </c>
      <c r="R80" s="4">
        <f t="shared" si="77"/>
        <v>-9.9900263239646406E-3</v>
      </c>
      <c r="S80" s="4">
        <f t="shared" si="77"/>
        <v>4.9881235154394278E-2</v>
      </c>
      <c r="T80" s="4">
        <f t="shared" si="77"/>
        <v>1.9818331957060328E-2</v>
      </c>
      <c r="U80" s="4">
        <f t="shared" si="77"/>
        <v>1.7070583802464841E-2</v>
      </c>
      <c r="V80" s="4">
        <f t="shared" si="77"/>
        <v>0.17734486522797868</v>
      </c>
      <c r="W80" s="33"/>
      <c r="X80" s="5"/>
      <c r="Y80" s="5"/>
      <c r="Z80" s="5"/>
      <c r="AA80" s="5"/>
      <c r="AB80" s="5"/>
      <c r="AC80" s="5"/>
    </row>
    <row r="81" spans="1:29" x14ac:dyDescent="0.25">
      <c r="A81" s="2">
        <f>Cautious!A81</f>
        <v>45323</v>
      </c>
      <c r="B81" s="3">
        <f>Cautious!B81</f>
        <v>131.5</v>
      </c>
      <c r="C81">
        <f>[1]Cautious!C81</f>
        <v>1216.6199999999999</v>
      </c>
      <c r="D81">
        <f>[1]Cautious!D81</f>
        <v>125.2</v>
      </c>
      <c r="E81">
        <f>[1]Cautious!E81</f>
        <v>120.6</v>
      </c>
      <c r="F81">
        <f>[1]Cautious!F81</f>
        <v>137.66956999999999</v>
      </c>
      <c r="G81" s="7">
        <f>Cautious!G81</f>
        <v>1203.0999999999999</v>
      </c>
      <c r="H81" s="7"/>
      <c r="I81" s="5">
        <f t="shared" si="69"/>
        <v>6.891271056661606E-3</v>
      </c>
      <c r="J81" s="5">
        <f t="shared" si="70"/>
        <v>-5.3955952322559605E-3</v>
      </c>
      <c r="K81" s="5">
        <f t="shared" si="71"/>
        <v>-8.7094220110846745E-3</v>
      </c>
      <c r="L81" s="5">
        <f t="shared" si="72"/>
        <v>-4.1288191577208916E-3</v>
      </c>
      <c r="M81" s="5">
        <f t="shared" si="73"/>
        <v>-4.1738461686469412E-3</v>
      </c>
      <c r="N81" s="5">
        <f t="shared" si="74"/>
        <v>1.024435301032817E-2</v>
      </c>
      <c r="O81" s="7"/>
      <c r="P81" s="2"/>
      <c r="Q81" s="4"/>
      <c r="R81" s="4"/>
      <c r="S81" s="4"/>
      <c r="T81" s="4"/>
      <c r="U81" s="4"/>
      <c r="V81" s="5"/>
      <c r="W81" s="33"/>
      <c r="X81" s="5"/>
      <c r="Y81" s="5"/>
      <c r="Z81" s="5"/>
      <c r="AA81" s="5"/>
      <c r="AB81" s="5"/>
      <c r="AC81" s="5"/>
    </row>
    <row r="82" spans="1:29" x14ac:dyDescent="0.25">
      <c r="A82" s="2">
        <f>Cautious!A82</f>
        <v>45352</v>
      </c>
      <c r="B82" s="3">
        <f>Cautious!B82</f>
        <v>133</v>
      </c>
      <c r="C82">
        <f>[1]Cautious!C82</f>
        <v>1212.49</v>
      </c>
      <c r="D82">
        <f>[1]Cautious!D82</f>
        <v>124.2</v>
      </c>
      <c r="E82">
        <f>[1]Cautious!E82</f>
        <v>120.4</v>
      </c>
      <c r="F82">
        <f>[1]Cautious!F82</f>
        <v>136.92371</v>
      </c>
      <c r="G82" s="7">
        <f>Cautious!G82</f>
        <v>1218.3</v>
      </c>
      <c r="H82" s="7"/>
      <c r="I82" s="5">
        <f t="shared" si="69"/>
        <v>1.1406844106463879E-2</v>
      </c>
      <c r="J82" s="5">
        <f t="shared" si="70"/>
        <v>-3.3946507537274432E-3</v>
      </c>
      <c r="K82" s="5">
        <f t="shared" si="71"/>
        <v>-7.9872204472843447E-3</v>
      </c>
      <c r="L82" s="5">
        <f t="shared" si="72"/>
        <v>-1.6583747927030566E-3</v>
      </c>
      <c r="M82" s="5">
        <f t="shared" si="73"/>
        <v>-5.4177549911719296E-3</v>
      </c>
      <c r="N82" s="5">
        <f t="shared" si="74"/>
        <v>1.2634028759039188E-2</v>
      </c>
      <c r="O82" s="7"/>
      <c r="P82" s="2"/>
      <c r="Q82" s="4"/>
      <c r="R82" s="4"/>
      <c r="S82" s="4"/>
      <c r="T82" s="4"/>
      <c r="U82" s="4"/>
      <c r="V82" s="5"/>
      <c r="W82" s="33"/>
      <c r="X82" s="5"/>
      <c r="Y82" s="5"/>
      <c r="Z82" s="5"/>
      <c r="AA82" s="5"/>
      <c r="AB82" s="5"/>
      <c r="AC82" s="5"/>
    </row>
    <row r="83" spans="1:29" x14ac:dyDescent="0.25">
      <c r="A83" s="2">
        <f>Cautious!A83</f>
        <v>45383</v>
      </c>
      <c r="B83" s="3">
        <f>Cautious!B83</f>
        <v>134.80000000000001</v>
      </c>
      <c r="C83">
        <f>[1]Cautious!C83</f>
        <v>1255.9000000000001</v>
      </c>
      <c r="D83">
        <f>[1]Cautious!D83</f>
        <v>129.4</v>
      </c>
      <c r="E83">
        <f>[1]Cautious!E83</f>
        <v>123.3</v>
      </c>
      <c r="F83">
        <f>[1]Cautious!F83</f>
        <v>144.23338000000001</v>
      </c>
      <c r="G83" s="7">
        <f>Cautious!G83</f>
        <v>1244.9000000000001</v>
      </c>
      <c r="H83" s="7"/>
      <c r="I83" s="5">
        <f t="shared" si="69"/>
        <v>1.353383458646625E-2</v>
      </c>
      <c r="J83" s="5">
        <f t="shared" si="70"/>
        <v>3.5802357132842397E-2</v>
      </c>
      <c r="K83" s="5">
        <f t="shared" si="71"/>
        <v>4.1867954911433192E-2</v>
      </c>
      <c r="L83" s="5">
        <f t="shared" si="72"/>
        <v>2.4086378737541457E-2</v>
      </c>
      <c r="M83" s="5">
        <f t="shared" si="73"/>
        <v>5.3384983506508922E-2</v>
      </c>
      <c r="N83" s="5">
        <f t="shared" si="74"/>
        <v>2.1833702700484393E-2</v>
      </c>
      <c r="O83" s="7"/>
      <c r="P83" s="2"/>
      <c r="Q83" s="4"/>
      <c r="R83" s="4"/>
      <c r="S83" s="4"/>
      <c r="T83" s="4"/>
      <c r="U83" s="4"/>
      <c r="V83" s="5"/>
      <c r="W83" s="33"/>
      <c r="X83" s="5"/>
      <c r="Y83" s="5"/>
      <c r="Z83" s="5"/>
      <c r="AA83" s="5"/>
      <c r="AB83" s="5"/>
      <c r="AC83" s="5"/>
    </row>
    <row r="84" spans="1:29" x14ac:dyDescent="0.25">
      <c r="A84" s="2">
        <f>Cautious!A84</f>
        <v>45413</v>
      </c>
      <c r="B84" s="3">
        <f>Cautious!B84</f>
        <v>134.1</v>
      </c>
      <c r="C84">
        <f>[1]Cautious!C84</f>
        <v>1269.54</v>
      </c>
      <c r="D84">
        <f>[1]Cautious!D84</f>
        <v>130.9</v>
      </c>
      <c r="E84">
        <f>[1]Cautious!E84</f>
        <v>124.3</v>
      </c>
      <c r="F84">
        <f>[1]Cautious!F84</f>
        <v>145.68620999999999</v>
      </c>
      <c r="G84" s="7">
        <f>Cautious!G84</f>
        <v>1222.5</v>
      </c>
      <c r="H84" s="7"/>
      <c r="I84" s="5">
        <f t="shared" si="69"/>
        <v>-5.1928783382790581E-3</v>
      </c>
      <c r="J84" s="5">
        <f t="shared" si="70"/>
        <v>1.0860737319850204E-2</v>
      </c>
      <c r="K84" s="5">
        <f t="shared" si="71"/>
        <v>1.15919629057187E-2</v>
      </c>
      <c r="L84" s="5">
        <f t="shared" si="72"/>
        <v>8.1103000811030002E-3</v>
      </c>
      <c r="M84" s="5">
        <f t="shared" si="73"/>
        <v>1.0072772336056864E-2</v>
      </c>
      <c r="N84" s="5">
        <f t="shared" si="74"/>
        <v>-1.7993413125552325E-2</v>
      </c>
      <c r="O84" s="7"/>
      <c r="P84" s="2"/>
      <c r="Q84" s="4"/>
      <c r="R84" s="4"/>
      <c r="S84" s="4"/>
      <c r="T84" s="4"/>
      <c r="U84" s="4"/>
      <c r="V84" s="5"/>
      <c r="W84" s="33"/>
      <c r="X84" s="5"/>
      <c r="Y84" s="5"/>
      <c r="Z84" s="5"/>
      <c r="AA84" s="5"/>
      <c r="AB84" s="5"/>
      <c r="AC84" s="5"/>
    </row>
    <row r="85" spans="1:29" x14ac:dyDescent="0.25">
      <c r="A85" s="2">
        <f>Cautious!A85</f>
        <v>45444</v>
      </c>
      <c r="B85" s="3">
        <f>Cautious!B85</f>
        <v>135.19999999999999</v>
      </c>
      <c r="C85">
        <f>[1]Cautious!C85</f>
        <v>1266.69</v>
      </c>
      <c r="D85">
        <f>[1]Cautious!D85</f>
        <v>130.9</v>
      </c>
      <c r="E85">
        <f>[1]Cautious!E85</f>
        <v>124.3</v>
      </c>
      <c r="F85">
        <f>[1]Cautious!F85</f>
        <v>146.21688</v>
      </c>
      <c r="G85" s="7">
        <f>Cautious!G85</f>
        <v>1244</v>
      </c>
      <c r="H85" s="7"/>
      <c r="I85" s="5">
        <f>(B85-B84)/B84</f>
        <v>8.2028337061893688E-3</v>
      </c>
      <c r="J85" s="5">
        <f t="shared" si="70"/>
        <v>-2.2449076043290555E-3</v>
      </c>
      <c r="K85" s="5">
        <f t="shared" si="71"/>
        <v>0</v>
      </c>
      <c r="L85" s="5">
        <f t="shared" si="72"/>
        <v>0</v>
      </c>
      <c r="M85" s="5">
        <f t="shared" si="73"/>
        <v>3.6425547757746933E-3</v>
      </c>
      <c r="N85" s="5">
        <f t="shared" si="74"/>
        <v>1.7586912065439674E-2</v>
      </c>
      <c r="O85" s="7"/>
      <c r="P85" s="2"/>
      <c r="Q85" s="4"/>
      <c r="R85" s="4"/>
      <c r="S85" s="4"/>
      <c r="T85" s="4"/>
      <c r="U85" s="4"/>
      <c r="V85" s="5"/>
      <c r="W85" s="33"/>
      <c r="X85" s="5"/>
      <c r="Y85" s="5"/>
      <c r="Z85" s="5"/>
      <c r="AA85" s="5"/>
      <c r="AB85" s="5"/>
      <c r="AC85" s="5"/>
    </row>
    <row r="86" spans="1:29" x14ac:dyDescent="0.25">
      <c r="A86" s="2">
        <f>Cautious!A86</f>
        <v>45474</v>
      </c>
      <c r="B86" s="3">
        <f>Cautious!B86</f>
        <v>136.6</v>
      </c>
      <c r="C86">
        <f>[1]Cautious!C86</f>
        <v>1264.21</v>
      </c>
      <c r="D86">
        <f>[1]Cautious!D86</f>
        <v>131.30000000000001</v>
      </c>
      <c r="E86">
        <f>[1]Cautious!E86</f>
        <v>124.3</v>
      </c>
      <c r="F86">
        <f>[1]Cautious!F86</f>
        <v>147.26770999999999</v>
      </c>
      <c r="G86" s="7">
        <f>Cautious!G86</f>
        <v>1260.2</v>
      </c>
      <c r="H86" s="7"/>
      <c r="I86" s="5">
        <f t="shared" ref="I86:I97" si="78">(B86-B85)/B85</f>
        <v>1.0355029585798859E-2</v>
      </c>
      <c r="J86" s="5">
        <f t="shared" si="70"/>
        <v>-1.9578586710244953E-3</v>
      </c>
      <c r="K86" s="5">
        <f t="shared" si="71"/>
        <v>3.0557677616501579E-3</v>
      </c>
      <c r="L86" s="5">
        <f t="shared" si="72"/>
        <v>0</v>
      </c>
      <c r="M86" s="5">
        <f t="shared" si="73"/>
        <v>7.1867899246652687E-3</v>
      </c>
      <c r="N86" s="5">
        <f t="shared" si="74"/>
        <v>1.3022508038585245E-2</v>
      </c>
      <c r="O86" s="7"/>
      <c r="P86" s="2"/>
      <c r="Q86" s="4"/>
      <c r="R86" s="4"/>
      <c r="S86" s="4"/>
      <c r="T86" s="4"/>
      <c r="U86" s="4"/>
      <c r="V86" s="5"/>
      <c r="W86" s="33"/>
      <c r="X86" s="5"/>
      <c r="Y86" s="5"/>
      <c r="Z86" s="5"/>
      <c r="AA86" s="5"/>
      <c r="AB86" s="5"/>
      <c r="AC86" s="5"/>
    </row>
    <row r="87" spans="1:29" x14ac:dyDescent="0.25">
      <c r="A87" s="2">
        <f>Cautious!A87</f>
        <v>45505</v>
      </c>
      <c r="B87" s="3">
        <f>Cautious!B87</f>
        <v>137.5</v>
      </c>
      <c r="C87">
        <f>[1]Cautious!C87</f>
        <v>1275.24</v>
      </c>
      <c r="D87">
        <f>[1]Cautious!D87</f>
        <v>134.6</v>
      </c>
      <c r="E87">
        <f>[1]Cautious!E87</f>
        <v>125.2</v>
      </c>
      <c r="F87">
        <f>[1]Cautious!F87</f>
        <v>149.18270000000001</v>
      </c>
      <c r="G87" s="7">
        <f>Cautious!G87</f>
        <v>1283</v>
      </c>
      <c r="H87" s="7"/>
      <c r="I87" s="5">
        <f t="shared" si="78"/>
        <v>6.5885797950220037E-3</v>
      </c>
      <c r="J87" s="5">
        <f t="shared" si="70"/>
        <v>8.7248162884330707E-3</v>
      </c>
      <c r="K87" s="5">
        <f t="shared" si="71"/>
        <v>2.5133282559025E-2</v>
      </c>
      <c r="L87" s="5">
        <f t="shared" si="72"/>
        <v>7.2405470635559591E-3</v>
      </c>
      <c r="M87" s="5">
        <f t="shared" si="73"/>
        <v>1.3003461519161378E-2</v>
      </c>
      <c r="N87" s="5">
        <f t="shared" si="74"/>
        <v>1.8092366291064872E-2</v>
      </c>
      <c r="O87" s="7"/>
      <c r="P87" s="2"/>
      <c r="Q87" s="4"/>
      <c r="R87" s="4"/>
      <c r="S87" s="4"/>
      <c r="T87" s="4"/>
      <c r="U87" s="4"/>
      <c r="V87" s="5"/>
      <c r="W87" s="33"/>
      <c r="X87" s="5"/>
      <c r="Y87" s="5"/>
      <c r="Z87" s="5"/>
      <c r="AA87" s="5"/>
      <c r="AB87" s="5"/>
      <c r="AC87" s="5"/>
    </row>
    <row r="88" spans="1:29" x14ac:dyDescent="0.25">
      <c r="A88" s="2">
        <f>Cautious!A88</f>
        <v>45536</v>
      </c>
      <c r="B88" s="3">
        <f>Cautious!B88</f>
        <v>138.1</v>
      </c>
      <c r="C88">
        <f>[1]Cautious!C88</f>
        <v>1284.03</v>
      </c>
      <c r="D88">
        <f>[1]Cautious!D88</f>
        <v>136</v>
      </c>
      <c r="E88">
        <f>[1]Cautious!E88</f>
        <v>126</v>
      </c>
      <c r="F88">
        <f>[1]Cautious!F88</f>
        <v>150.60149999999999</v>
      </c>
      <c r="G88" s="7">
        <f>Cautious!G88</f>
        <v>1285.5</v>
      </c>
      <c r="H88" s="7"/>
      <c r="I88" s="5">
        <f t="shared" si="78"/>
        <v>4.3636363636363222E-3</v>
      </c>
      <c r="J88" s="5">
        <f t="shared" si="70"/>
        <v>6.8928201750258489E-3</v>
      </c>
      <c r="K88" s="5">
        <f t="shared" si="71"/>
        <v>1.0401188707280875E-2</v>
      </c>
      <c r="L88" s="5">
        <f t="shared" si="72"/>
        <v>6.3897763578274532E-3</v>
      </c>
      <c r="M88" s="5">
        <f t="shared" si="73"/>
        <v>9.5104861354565647E-3</v>
      </c>
      <c r="N88" s="5">
        <f t="shared" si="74"/>
        <v>1.9485580670303975E-3</v>
      </c>
      <c r="O88" s="7"/>
      <c r="P88" s="2"/>
      <c r="Q88" s="4"/>
      <c r="R88" s="4"/>
      <c r="S88" s="4"/>
      <c r="T88" s="4"/>
      <c r="U88" s="4"/>
      <c r="V88" s="5"/>
      <c r="W88" s="33"/>
      <c r="X88" s="5"/>
      <c r="Y88" s="5"/>
      <c r="Z88" s="5"/>
      <c r="AA88" s="5"/>
      <c r="AB88" s="5"/>
      <c r="AC88" s="5"/>
    </row>
    <row r="89" spans="1:29" x14ac:dyDescent="0.25">
      <c r="A89" s="2">
        <f>Cautious!A89</f>
        <v>45566</v>
      </c>
      <c r="B89" s="3">
        <f>Cautious!B89</f>
        <v>139.19999999999999</v>
      </c>
      <c r="C89">
        <f>[1]Cautious!C89</f>
        <v>1286.95</v>
      </c>
      <c r="D89">
        <f>[1]Cautious!D89</f>
        <v>136.19999999999999</v>
      </c>
      <c r="E89">
        <f>[1]Cautious!E89</f>
        <v>126.2</v>
      </c>
      <c r="F89">
        <f>[1]Cautious!F89</f>
        <v>150.84797</v>
      </c>
      <c r="G89" s="7">
        <f>Cautious!G89</f>
        <v>1303.4000000000001</v>
      </c>
      <c r="H89" s="7"/>
      <c r="I89" s="5">
        <f t="shared" si="78"/>
        <v>7.9652425778421031E-3</v>
      </c>
      <c r="J89" s="5">
        <f t="shared" si="70"/>
        <v>2.2740901692328628E-3</v>
      </c>
      <c r="K89" s="5">
        <f t="shared" si="71"/>
        <v>1.4705882352940341E-3</v>
      </c>
      <c r="L89" s="5">
        <f t="shared" si="72"/>
        <v>1.5873015873016099E-3</v>
      </c>
      <c r="M89" s="5">
        <f t="shared" si="73"/>
        <v>1.6365706848870457E-3</v>
      </c>
      <c r="N89" s="5">
        <f t="shared" si="74"/>
        <v>1.3924542979385524E-2</v>
      </c>
      <c r="O89" s="7"/>
      <c r="P89" s="2"/>
      <c r="Q89" s="4"/>
      <c r="R89" s="4"/>
      <c r="S89" s="4"/>
      <c r="T89" s="4"/>
      <c r="U89" s="4"/>
      <c r="V89" s="5"/>
      <c r="W89" s="33"/>
      <c r="X89" s="5"/>
      <c r="Y89" s="5"/>
      <c r="Z89" s="5"/>
      <c r="AA89" s="5"/>
      <c r="AB89" s="5"/>
      <c r="AC89" s="5"/>
    </row>
    <row r="90" spans="1:29" x14ac:dyDescent="0.25">
      <c r="A90" s="2">
        <f>Cautious!A90</f>
        <v>45597</v>
      </c>
      <c r="B90" s="3">
        <f>Cautious!B90</f>
        <v>139.19999999999999</v>
      </c>
      <c r="C90">
        <f>[1]Cautious!C90</f>
        <v>1302.5999999999999</v>
      </c>
      <c r="D90">
        <f>[1]Cautious!D90</f>
        <v>138.5</v>
      </c>
      <c r="E90">
        <f>[1]Cautious!E90</f>
        <v>126.8</v>
      </c>
      <c r="F90">
        <f>[1]Cautious!F90</f>
        <v>152.96525</v>
      </c>
      <c r="G90" s="7">
        <f>Cautious!G90</f>
        <v>1297</v>
      </c>
      <c r="H90" s="7"/>
      <c r="I90" s="5">
        <f t="shared" si="78"/>
        <v>0</v>
      </c>
      <c r="J90" s="5">
        <f t="shared" si="70"/>
        <v>1.2160534597303596E-2</v>
      </c>
      <c r="K90" s="5">
        <f t="shared" si="71"/>
        <v>1.688693098384737E-2</v>
      </c>
      <c r="L90" s="5">
        <f t="shared" si="72"/>
        <v>4.7543581616481326E-3</v>
      </c>
      <c r="M90" s="5">
        <f t="shared" si="73"/>
        <v>1.4035853449005603E-2</v>
      </c>
      <c r="N90" s="5">
        <f t="shared" si="74"/>
        <v>-4.9102347706000389E-3</v>
      </c>
      <c r="O90" s="7"/>
      <c r="P90" s="2"/>
      <c r="Q90" s="4"/>
      <c r="R90" s="4"/>
      <c r="S90" s="4"/>
      <c r="T90" s="4"/>
      <c r="U90" s="4"/>
      <c r="V90" s="5"/>
      <c r="W90" s="33"/>
      <c r="X90" s="5"/>
      <c r="Y90" s="5"/>
      <c r="Z90" s="5"/>
      <c r="AA90" s="5"/>
      <c r="AB90" s="5"/>
      <c r="AC90" s="5"/>
    </row>
    <row r="91" spans="1:29" x14ac:dyDescent="0.25">
      <c r="A91" s="2">
        <f>Cautious!A91</f>
        <v>45627</v>
      </c>
      <c r="B91" s="3">
        <f>Cautious!B91</f>
        <v>142.5</v>
      </c>
      <c r="C91">
        <f>[1]Cautious!C91</f>
        <v>1312.81</v>
      </c>
      <c r="D91">
        <f>[1]Cautious!D91</f>
        <v>139.4</v>
      </c>
      <c r="E91">
        <f>[1]Cautious!E91</f>
        <v>127.2</v>
      </c>
      <c r="F91">
        <f>[1]Cautious!F91</f>
        <v>154.13104000000001</v>
      </c>
      <c r="G91" s="7">
        <f>Cautious!G91</f>
        <v>1329.5</v>
      </c>
      <c r="H91" s="7"/>
      <c r="I91" s="5">
        <f t="shared" si="78"/>
        <v>2.370689655172422E-2</v>
      </c>
      <c r="J91" s="5">
        <f t="shared" si="70"/>
        <v>7.838169814217746E-3</v>
      </c>
      <c r="K91" s="5">
        <f t="shared" si="71"/>
        <v>6.4981949458484166E-3</v>
      </c>
      <c r="L91" s="5">
        <f t="shared" si="72"/>
        <v>3.1545741324921586E-3</v>
      </c>
      <c r="M91" s="5">
        <f t="shared" si="73"/>
        <v>7.6212734591681146E-3</v>
      </c>
      <c r="N91" s="5">
        <f t="shared" si="74"/>
        <v>2.5057825751734774E-2</v>
      </c>
      <c r="O91" s="7"/>
      <c r="P91" s="2"/>
      <c r="Q91" s="4"/>
      <c r="R91" s="4"/>
      <c r="S91" s="4"/>
      <c r="T91" s="4"/>
      <c r="U91" s="4"/>
      <c r="V91" s="5"/>
      <c r="W91" s="33"/>
      <c r="X91" s="5"/>
      <c r="Y91" s="5"/>
      <c r="Z91" s="5"/>
      <c r="AA91" s="5"/>
      <c r="AB91" s="5"/>
      <c r="AC91" s="5"/>
    </row>
    <row r="92" spans="1:29" x14ac:dyDescent="0.25">
      <c r="A92" s="2">
        <f>Cautious!A92</f>
        <v>45658</v>
      </c>
      <c r="B92" s="3">
        <f>Cautious!B92</f>
        <v>142</v>
      </c>
      <c r="C92">
        <f>[1]Cautious!C92</f>
        <v>1321.06</v>
      </c>
      <c r="D92">
        <f>[1]Cautious!D92</f>
        <v>141.1</v>
      </c>
      <c r="E92">
        <f>[1]Cautious!E92</f>
        <v>127.8</v>
      </c>
      <c r="F92">
        <f>[1]Cautious!F92</f>
        <v>155.7396</v>
      </c>
      <c r="G92" s="7">
        <f>Cautious!G92</f>
        <v>1323.5</v>
      </c>
      <c r="H92" s="7"/>
      <c r="I92" s="5">
        <f t="shared" si="78"/>
        <v>-3.5087719298245615E-3</v>
      </c>
      <c r="J92" s="5">
        <f t="shared" si="70"/>
        <v>6.2842300104356307E-3</v>
      </c>
      <c r="K92" s="5">
        <f t="shared" si="71"/>
        <v>1.2195121951219429E-2</v>
      </c>
      <c r="L92" s="5">
        <f t="shared" si="72"/>
        <v>4.7169811320754273E-3</v>
      </c>
      <c r="M92" s="5">
        <f t="shared" si="73"/>
        <v>1.0436314450353302E-2</v>
      </c>
      <c r="N92" s="5">
        <f t="shared" si="74"/>
        <v>-4.5129748025573525E-3</v>
      </c>
      <c r="O92" s="7"/>
      <c r="P92" s="2"/>
      <c r="Q92" s="4"/>
      <c r="R92" s="4"/>
      <c r="S92" s="4"/>
      <c r="T92" s="4"/>
      <c r="U92" s="4"/>
      <c r="V92" s="5"/>
      <c r="W92" s="33"/>
      <c r="X92" s="5"/>
      <c r="Y92" s="5"/>
      <c r="Z92" s="5"/>
      <c r="AA92" s="5"/>
      <c r="AB92" s="5"/>
      <c r="AC92" s="5"/>
    </row>
    <row r="93" spans="1:29" x14ac:dyDescent="0.25">
      <c r="A93" s="2">
        <f>Cautious!A93</f>
        <v>45689</v>
      </c>
      <c r="B93" s="3">
        <f>Cautious!B93</f>
        <v>143.6</v>
      </c>
      <c r="C93">
        <f>[1]Cautious!C93</f>
        <v>1304.1300000000001</v>
      </c>
      <c r="D93">
        <f>[1]Cautious!D93</f>
        <v>138.69999999999999</v>
      </c>
      <c r="E93">
        <f>[1]Cautious!E93</f>
        <v>126.8</v>
      </c>
      <c r="F93">
        <f>[1]Cautious!F93</f>
        <v>153.51137</v>
      </c>
      <c r="G93" s="7">
        <f>Cautious!G93</f>
        <v>1337.2</v>
      </c>
      <c r="H93" s="7"/>
      <c r="I93" s="5">
        <f t="shared" si="78"/>
        <v>1.1267605633802778E-2</v>
      </c>
      <c r="J93" s="5">
        <f t="shared" si="70"/>
        <v>-1.2815466367916549E-2</v>
      </c>
      <c r="K93" s="5">
        <f t="shared" si="71"/>
        <v>-1.7009213323883811E-2</v>
      </c>
      <c r="L93" s="5">
        <f t="shared" si="72"/>
        <v>-7.8247261345852897E-3</v>
      </c>
      <c r="M93" s="5">
        <f t="shared" si="73"/>
        <v>-1.4307408006698337E-2</v>
      </c>
      <c r="N93" s="5">
        <f t="shared" si="74"/>
        <v>1.0351341140914277E-2</v>
      </c>
      <c r="O93" s="7"/>
      <c r="P93" s="2"/>
      <c r="Q93" s="5"/>
      <c r="R93" s="5"/>
      <c r="S93" s="5"/>
      <c r="T93" s="5"/>
      <c r="U93" s="5"/>
      <c r="V93" s="5"/>
      <c r="W93" s="33"/>
      <c r="X93" s="5"/>
      <c r="Y93" s="5"/>
      <c r="Z93" s="5"/>
      <c r="AA93" s="5"/>
      <c r="AB93" s="5"/>
      <c r="AC93" s="5"/>
    </row>
    <row r="94" spans="1:29" x14ac:dyDescent="0.25">
      <c r="A94" s="2">
        <f>Cautious!A94</f>
        <v>45717</v>
      </c>
      <c r="B94" s="3">
        <f>Cautious!B94</f>
        <v>143.4</v>
      </c>
      <c r="C94">
        <f>[1]Cautious!C94</f>
        <v>1319.99</v>
      </c>
      <c r="D94">
        <f>[1]Cautious!D94</f>
        <v>141.19999999999999</v>
      </c>
      <c r="E94">
        <f>[1]Cautious!E94</f>
        <v>127.5</v>
      </c>
      <c r="F94">
        <f>[1]Cautious!F94</f>
        <v>155.06738000000001</v>
      </c>
      <c r="G94" s="7">
        <f>Cautious!G94</f>
        <v>1326.2</v>
      </c>
      <c r="H94" s="7"/>
      <c r="I94" s="5">
        <f t="shared" si="78"/>
        <v>-1.3927576601670518E-3</v>
      </c>
      <c r="J94" s="5">
        <f t="shared" si="70"/>
        <v>1.2161364281168211E-2</v>
      </c>
      <c r="K94" s="5">
        <f t="shared" si="71"/>
        <v>1.8024513338139873E-2</v>
      </c>
      <c r="L94" s="5">
        <f t="shared" si="72"/>
        <v>5.5205047318612217E-3</v>
      </c>
      <c r="M94" s="5">
        <f t="shared" si="73"/>
        <v>1.0136122164762224E-2</v>
      </c>
      <c r="N94" s="5">
        <f t="shared" si="74"/>
        <v>-8.2261441818725686E-3</v>
      </c>
      <c r="O94" s="7"/>
      <c r="P94" s="2"/>
      <c r="Q94" s="5"/>
      <c r="R94" s="5"/>
      <c r="S94" s="5"/>
      <c r="T94" s="5"/>
      <c r="U94" s="5"/>
      <c r="V94" s="5"/>
      <c r="W94" s="33"/>
      <c r="X94" s="5"/>
      <c r="Y94" s="5"/>
      <c r="Z94" s="5"/>
      <c r="AA94" s="5"/>
      <c r="AB94" s="5"/>
      <c r="AC94" s="5"/>
    </row>
    <row r="95" spans="1:29" x14ac:dyDescent="0.25">
      <c r="A95" s="2">
        <f>Cautious!A95</f>
        <v>45748</v>
      </c>
      <c r="B95" s="3">
        <f>Cautious!B95</f>
        <v>139.9</v>
      </c>
      <c r="C95">
        <f>[1]Cautious!C95</f>
        <v>1316</v>
      </c>
      <c r="D95">
        <f>[1]Cautious!D95</f>
        <v>140.69999999999999</v>
      </c>
      <c r="E95">
        <f>[1]Cautious!E95</f>
        <v>127.9</v>
      </c>
      <c r="F95">
        <f>[1]Cautious!F95</f>
        <v>153.91489999999999</v>
      </c>
      <c r="G95" s="7">
        <f>Cautious!G95</f>
        <v>1274.4000000000001</v>
      </c>
      <c r="H95" s="7"/>
      <c r="I95" s="5">
        <f t="shared" si="78"/>
        <v>-2.4407252440725242E-2</v>
      </c>
      <c r="J95" s="5">
        <f t="shared" si="70"/>
        <v>-3.0227501723497975E-3</v>
      </c>
      <c r="K95" s="5">
        <f t="shared" si="71"/>
        <v>-3.5410764872521251E-3</v>
      </c>
      <c r="L95" s="5">
        <f t="shared" si="72"/>
        <v>3.1372549019608289E-3</v>
      </c>
      <c r="M95" s="5">
        <f t="shared" si="73"/>
        <v>-7.432124022473491E-3</v>
      </c>
      <c r="N95" s="5">
        <f t="shared" si="74"/>
        <v>-3.9058965465238994E-2</v>
      </c>
      <c r="O95" s="7"/>
      <c r="P95" s="2"/>
      <c r="Q95" s="5"/>
      <c r="R95" s="5"/>
      <c r="S95" s="5"/>
      <c r="T95" s="5"/>
      <c r="U95" s="5"/>
      <c r="V95" s="5"/>
      <c r="W95" s="33"/>
      <c r="X95" s="5"/>
      <c r="Y95" s="5"/>
      <c r="Z95" s="5"/>
      <c r="AA95" s="5"/>
      <c r="AB95" s="5"/>
      <c r="AC95" s="5"/>
    </row>
    <row r="96" spans="1:29" x14ac:dyDescent="0.25">
      <c r="A96" s="2">
        <f>Cautious!A96</f>
        <v>45778</v>
      </c>
      <c r="B96" s="3">
        <f>Cautious!B96</f>
        <v>139.1</v>
      </c>
      <c r="C96">
        <f>[1]Cautious!C96</f>
        <v>1329.63</v>
      </c>
      <c r="D96">
        <f>[1]Cautious!D96</f>
        <v>143.4</v>
      </c>
      <c r="E96">
        <f>[1]Cautious!E96</f>
        <v>128.80000000000001</v>
      </c>
      <c r="F96">
        <f>[1]Cautious!F96</f>
        <v>157.10584</v>
      </c>
      <c r="G96" s="7">
        <f>Cautious!G96</f>
        <v>1281.5999999999999</v>
      </c>
      <c r="H96" s="7"/>
      <c r="I96" s="5">
        <f t="shared" si="78"/>
        <v>-5.7183702644747056E-3</v>
      </c>
      <c r="J96" s="5">
        <f t="shared" si="70"/>
        <v>1.035714285714294E-2</v>
      </c>
      <c r="K96" s="5">
        <f t="shared" si="71"/>
        <v>1.9189765458422298E-2</v>
      </c>
      <c r="L96" s="5">
        <f t="shared" si="72"/>
        <v>7.0367474589523504E-3</v>
      </c>
      <c r="M96" s="5">
        <f t="shared" si="73"/>
        <v>2.0731845974626316E-2</v>
      </c>
      <c r="N96" s="5">
        <f t="shared" si="74"/>
        <v>5.6497175141241507E-3</v>
      </c>
      <c r="O96" s="7"/>
      <c r="P96" s="2"/>
      <c r="Q96" s="5"/>
      <c r="R96" s="5"/>
      <c r="S96" s="5"/>
      <c r="T96" s="5"/>
      <c r="U96" s="5"/>
      <c r="V96" s="5"/>
      <c r="W96" s="33"/>
      <c r="X96" s="5"/>
      <c r="Y96" s="5"/>
      <c r="Z96" s="5"/>
      <c r="AA96" s="5"/>
      <c r="AB96" s="5"/>
      <c r="AC96" s="5"/>
    </row>
    <row r="97" spans="1:29" x14ac:dyDescent="0.25">
      <c r="A97" s="2">
        <f>Cautious!A97</f>
        <v>45809</v>
      </c>
      <c r="B97" s="3">
        <f>Cautious!B97</f>
        <v>141.30000000000001</v>
      </c>
      <c r="C97">
        <f>[1]Cautious!C97</f>
        <v>1303.6600000000001</v>
      </c>
      <c r="D97">
        <f>[1]Cautious!D97</f>
        <v>140.6</v>
      </c>
      <c r="E97">
        <f>[1]Cautious!E97</f>
        <v>127.2</v>
      </c>
      <c r="F97">
        <f>[1]Cautious!F97</f>
        <v>151.93897999999999</v>
      </c>
      <c r="G97" s="7">
        <f>Cautious!G97</f>
        <v>1337.1</v>
      </c>
      <c r="H97" s="7"/>
      <c r="I97" s="5">
        <f t="shared" si="78"/>
        <v>1.581595974119351E-2</v>
      </c>
      <c r="J97" s="5">
        <f t="shared" si="70"/>
        <v>-1.95317494340531E-2</v>
      </c>
      <c r="K97" s="5">
        <f t="shared" si="71"/>
        <v>-1.9525801952580274E-2</v>
      </c>
      <c r="L97" s="5">
        <f t="shared" si="72"/>
        <v>-1.242236024844727E-2</v>
      </c>
      <c r="M97" s="5">
        <f t="shared" si="73"/>
        <v>-3.2887765343414442E-2</v>
      </c>
      <c r="N97" s="5">
        <f t="shared" si="74"/>
        <v>4.3305243445692886E-2</v>
      </c>
      <c r="O97" s="7"/>
      <c r="P97" s="2"/>
      <c r="Q97" s="5"/>
      <c r="R97" s="5"/>
      <c r="S97" s="5"/>
      <c r="T97" s="5"/>
      <c r="U97" s="5"/>
      <c r="V97" s="5"/>
      <c r="W97" s="33"/>
      <c r="X97" s="5"/>
      <c r="Y97" s="5"/>
      <c r="Z97" s="5"/>
      <c r="AA97" s="5"/>
      <c r="AB97" s="5"/>
      <c r="AC97" s="5"/>
    </row>
    <row r="98" spans="1:29" x14ac:dyDescent="0.25">
      <c r="A98" s="2">
        <f>Cautious!A98</f>
        <v>45839</v>
      </c>
      <c r="B98" s="3">
        <f>Cautious!B98</f>
        <v>141.9</v>
      </c>
      <c r="C98">
        <f>[1]Cautious!C98</f>
        <v>1278.48</v>
      </c>
      <c r="D98">
        <f>[1]Cautious!D98</f>
        <v>137.19999999999999</v>
      </c>
      <c r="E98">
        <f>[1]Cautious!E98</f>
        <v>126.1</v>
      </c>
      <c r="F98">
        <f>[1]Cautious!F98</f>
        <v>148.14403999999999</v>
      </c>
      <c r="G98" s="7">
        <f>Cautious!G98</f>
        <v>1366</v>
      </c>
      <c r="H98"/>
      <c r="I98" s="5">
        <f t="shared" ref="I98:N104" si="79">(B98-B97)/B97</f>
        <v>4.2462845010615303E-3</v>
      </c>
      <c r="J98" s="5">
        <f t="shared" si="79"/>
        <v>-1.9314852031971575E-2</v>
      </c>
      <c r="K98" s="5">
        <f t="shared" si="79"/>
        <v>-2.4182076813655803E-2</v>
      </c>
      <c r="L98" s="5">
        <f t="shared" si="79"/>
        <v>-8.6477987421384322E-3</v>
      </c>
      <c r="M98" s="5">
        <f t="shared" si="79"/>
        <v>-2.4976737371805426E-2</v>
      </c>
      <c r="N98" s="5">
        <f t="shared" si="79"/>
        <v>2.1613940617754911E-2</v>
      </c>
      <c r="O98"/>
      <c r="P98" s="2"/>
      <c r="Q98" s="5"/>
      <c r="R98" s="5"/>
      <c r="S98" s="5"/>
      <c r="T98" s="5"/>
      <c r="U98" s="5"/>
      <c r="V98" s="5"/>
      <c r="W98" s="33"/>
      <c r="X98" s="5"/>
      <c r="Y98" s="5"/>
      <c r="Z98" s="5"/>
      <c r="AA98" s="5"/>
      <c r="AB98" s="5"/>
      <c r="AC98" s="5"/>
    </row>
    <row r="99" spans="1:29" x14ac:dyDescent="0.25">
      <c r="A99" s="2">
        <f>Cautious!A99</f>
        <v>45870</v>
      </c>
      <c r="B99" s="3">
        <f>Cautious!B99</f>
        <v>143.4</v>
      </c>
      <c r="C99">
        <f>[1]Cautious!C99</f>
        <v>1280.07</v>
      </c>
      <c r="D99">
        <f>[1]Cautious!D99</f>
        <v>138.30000000000001</v>
      </c>
      <c r="E99">
        <f>[1]Cautious!E99</f>
        <v>126.3</v>
      </c>
      <c r="F99">
        <f>[1]Cautious!F99</f>
        <v>148.25584000000001</v>
      </c>
      <c r="G99" s="7">
        <f>Cautious!G99</f>
        <v>1386</v>
      </c>
      <c r="H99"/>
      <c r="I99" s="5">
        <f t="shared" si="79"/>
        <v>1.0570824524312896E-2</v>
      </c>
      <c r="J99" s="5">
        <f t="shared" si="79"/>
        <v>1.2436643514172441E-3</v>
      </c>
      <c r="K99" s="5">
        <f t="shared" si="79"/>
        <v>8.0174927113704289E-3</v>
      </c>
      <c r="L99" s="5">
        <f t="shared" si="79"/>
        <v>1.5860428231562478E-3</v>
      </c>
      <c r="M99" s="5">
        <f t="shared" si="79"/>
        <v>7.5467092702491824E-4</v>
      </c>
      <c r="N99" s="5">
        <f t="shared" si="79"/>
        <v>1.4641288433382138E-2</v>
      </c>
      <c r="O99"/>
      <c r="P99" s="2"/>
      <c r="Q99" s="5"/>
      <c r="R99" s="5"/>
      <c r="S99" s="5"/>
      <c r="T99" s="5"/>
      <c r="U99" s="5"/>
      <c r="V99" s="5"/>
      <c r="W99" s="33"/>
      <c r="X99" s="5"/>
      <c r="Y99" s="5"/>
      <c r="Z99" s="5"/>
      <c r="AA99" s="5"/>
      <c r="AB99" s="5"/>
      <c r="AC99" s="5"/>
    </row>
    <row r="100" spans="1:29" x14ac:dyDescent="0.25">
      <c r="A100" s="2">
        <f>Cautious!A100</f>
        <v>45901</v>
      </c>
      <c r="B100" s="3">
        <f>Cautious!B100</f>
        <v>143.30000000000001</v>
      </c>
      <c r="C100">
        <f>[1]Cautious!C100</f>
        <v>1251.04</v>
      </c>
      <c r="D100">
        <f>[1]Cautious!D100</f>
        <v>135.4</v>
      </c>
      <c r="E100">
        <f>[1]Cautious!E100</f>
        <v>125.1</v>
      </c>
      <c r="F100">
        <f>[1]Cautious!F100</f>
        <v>145.64158</v>
      </c>
      <c r="G100" s="7">
        <f>Cautious!G100</f>
        <v>1373.2</v>
      </c>
      <c r="H100"/>
      <c r="I100" s="5">
        <f t="shared" si="79"/>
        <v>-6.9735006973496727E-4</v>
      </c>
      <c r="J100" s="5">
        <f t="shared" si="79"/>
        <v>-2.2678447272414769E-2</v>
      </c>
      <c r="K100" s="5">
        <f t="shared" si="79"/>
        <v>-2.0968908170643567E-2</v>
      </c>
      <c r="L100" s="5">
        <f t="shared" si="79"/>
        <v>-9.50118764845608E-3</v>
      </c>
      <c r="M100" s="5">
        <f t="shared" si="79"/>
        <v>-1.7633436902047175E-2</v>
      </c>
      <c r="N100" s="5">
        <f t="shared" si="79"/>
        <v>-9.2352092352092022E-3</v>
      </c>
      <c r="O100"/>
      <c r="P100" s="2"/>
      <c r="Q100" s="5"/>
      <c r="R100" s="5"/>
      <c r="S100" s="5"/>
      <c r="T100" s="5"/>
      <c r="U100" s="5"/>
      <c r="V100" s="5"/>
      <c r="W100" s="33"/>
      <c r="X100" s="5"/>
      <c r="Y100" s="5"/>
      <c r="Z100" s="5"/>
      <c r="AA100" s="5"/>
      <c r="AB100" s="5"/>
      <c r="AC100" s="5"/>
    </row>
    <row r="101" spans="1:29" x14ac:dyDescent="0.25">
      <c r="A101" s="2">
        <f>Cautious!A101</f>
        <v>45931</v>
      </c>
      <c r="B101" s="3">
        <f>Cautious!B101</f>
        <v>145</v>
      </c>
      <c r="C101">
        <f>[1]Cautious!C101</f>
        <v>1240.96</v>
      </c>
      <c r="D101">
        <f>[1]Cautious!D101</f>
        <v>134.69999999999999</v>
      </c>
      <c r="E101">
        <f>[1]Cautious!E101</f>
        <v>124.8</v>
      </c>
      <c r="F101">
        <f>[1]Cautious!F101</f>
        <v>143.26480000000001</v>
      </c>
      <c r="G101" s="7">
        <f>Cautious!G101</f>
        <v>1392.6</v>
      </c>
      <c r="H101"/>
      <c r="I101" s="5">
        <f t="shared" si="79"/>
        <v>1.1863224005582613E-2</v>
      </c>
      <c r="J101" s="5">
        <f t="shared" si="79"/>
        <v>-8.057296329453836E-3</v>
      </c>
      <c r="K101" s="5">
        <f t="shared" si="79"/>
        <v>-5.1698670605614255E-3</v>
      </c>
      <c r="L101" s="5">
        <f t="shared" si="79"/>
        <v>-2.3980815347721595E-3</v>
      </c>
      <c r="M101" s="5">
        <f t="shared" si="79"/>
        <v>-1.631937802377588E-2</v>
      </c>
      <c r="N101" s="5">
        <f t="shared" si="79"/>
        <v>1.412758520244674E-2</v>
      </c>
      <c r="O101"/>
      <c r="P101" s="2"/>
      <c r="Q101" s="5"/>
      <c r="R101" s="5"/>
      <c r="S101" s="5"/>
      <c r="T101" s="5"/>
      <c r="U101" s="5"/>
      <c r="V101" s="5"/>
      <c r="W101" s="33"/>
      <c r="X101" s="5"/>
      <c r="Y101" s="5"/>
      <c r="Z101" s="5"/>
      <c r="AA101" s="5"/>
      <c r="AB101" s="5"/>
      <c r="AC101" s="5"/>
    </row>
    <row r="102" spans="1:29" x14ac:dyDescent="0.25">
      <c r="A102" s="2">
        <f>Cautious!A102</f>
        <v>45962</v>
      </c>
      <c r="B102" s="3">
        <f>Cautious!B102</f>
        <v>147</v>
      </c>
      <c r="C102">
        <f>[1]Cautious!C102</f>
        <v>1197.6099999999999</v>
      </c>
      <c r="D102">
        <f>[1]Cautious!D102</f>
        <v>129.6</v>
      </c>
      <c r="E102">
        <f>[1]Cautious!E102</f>
        <v>121.9</v>
      </c>
      <c r="F102">
        <f>[1]Cautious!F102</f>
        <v>136.96065999999999</v>
      </c>
      <c r="G102" s="7">
        <f>Cautious!G102</f>
        <v>1415.9</v>
      </c>
      <c r="H102"/>
      <c r="I102" s="5">
        <f t="shared" si="79"/>
        <v>1.3793103448275862E-2</v>
      </c>
      <c r="J102" s="5">
        <f t="shared" si="79"/>
        <v>-3.4932632800412693E-2</v>
      </c>
      <c r="K102" s="5">
        <f t="shared" si="79"/>
        <v>-3.7861915367483255E-2</v>
      </c>
      <c r="L102" s="5">
        <f t="shared" si="79"/>
        <v>-2.3237179487179419E-2</v>
      </c>
      <c r="M102" s="5">
        <f t="shared" si="79"/>
        <v>-4.4003411863905287E-2</v>
      </c>
      <c r="N102" s="5">
        <f t="shared" si="79"/>
        <v>1.6731293982478947E-2</v>
      </c>
      <c r="O102"/>
      <c r="P102" s="2"/>
      <c r="Q102" s="5"/>
      <c r="R102" s="5"/>
      <c r="S102" s="5"/>
      <c r="T102" s="5"/>
      <c r="U102" s="5"/>
      <c r="V102" s="5"/>
      <c r="W102" s="33"/>
      <c r="X102" s="5"/>
      <c r="Y102" s="5"/>
      <c r="Z102" s="5"/>
      <c r="AA102" s="5"/>
      <c r="AB102" s="5"/>
      <c r="AC102" s="5"/>
    </row>
    <row r="103" spans="1:29" x14ac:dyDescent="0.25">
      <c r="A103" s="2">
        <f>Cautious!A103</f>
        <v>45992</v>
      </c>
      <c r="B103" s="3">
        <f>Cautious!B103</f>
        <v>147</v>
      </c>
      <c r="C103">
        <f>[1]Cautious!C103</f>
        <v>1238.1500000000001</v>
      </c>
      <c r="D103">
        <f>[1]Cautious!D103</f>
        <v>134.69999999999999</v>
      </c>
      <c r="E103">
        <f>[1]Cautious!E103</f>
        <v>124.9</v>
      </c>
      <c r="F103">
        <f>[1]Cautious!F103</f>
        <v>142.68307999999999</v>
      </c>
      <c r="G103" s="7">
        <f>Cautious!G103</f>
        <v>1410</v>
      </c>
      <c r="H103"/>
      <c r="I103" s="5">
        <f t="shared" si="79"/>
        <v>0</v>
      </c>
      <c r="J103" s="5">
        <f t="shared" si="79"/>
        <v>3.38507527492257E-2</v>
      </c>
      <c r="K103" s="5">
        <f t="shared" si="79"/>
        <v>3.9351851851851812E-2</v>
      </c>
      <c r="L103" s="5">
        <f t="shared" si="79"/>
        <v>2.461033634126333E-2</v>
      </c>
      <c r="M103" s="5">
        <f t="shared" si="79"/>
        <v>4.1781486742251385E-2</v>
      </c>
      <c r="N103" s="5">
        <f t="shared" si="79"/>
        <v>-4.1669609435695254E-3</v>
      </c>
      <c r="O103"/>
      <c r="P103" s="2"/>
      <c r="Q103" s="5"/>
      <c r="R103" s="5"/>
      <c r="S103" s="5"/>
      <c r="T103" s="5"/>
      <c r="U103" s="5"/>
      <c r="V103" s="5"/>
      <c r="W103" s="33"/>
      <c r="X103" s="5"/>
      <c r="Y103" s="5"/>
      <c r="Z103" s="5"/>
      <c r="AA103" s="5"/>
      <c r="AB103" s="5"/>
      <c r="AC103" s="5"/>
    </row>
    <row r="104" spans="1:29" x14ac:dyDescent="0.25">
      <c r="A104" s="2">
        <f>Cautious!A104</f>
        <v>46023</v>
      </c>
      <c r="B104" s="3">
        <f>Cautious!B104</f>
        <v>146.80000000000001</v>
      </c>
      <c r="C104">
        <f>[1]Cautious!C104</f>
        <v>1211</v>
      </c>
      <c r="D104">
        <f>[1]Cautious!D104</f>
        <v>132.6</v>
      </c>
      <c r="E104">
        <f>[1]Cautious!E104</f>
        <v>123.5</v>
      </c>
      <c r="F104">
        <f>[1]Cautious!F104</f>
        <v>140.60654</v>
      </c>
      <c r="G104" s="7">
        <f>Cautious!G104</f>
        <v>1402.1</v>
      </c>
      <c r="H104"/>
      <c r="I104" s="5">
        <f t="shared" si="79"/>
        <v>-1.3605442176869975E-3</v>
      </c>
      <c r="J104" s="5">
        <f t="shared" si="79"/>
        <v>-2.1927876267011339E-2</v>
      </c>
      <c r="K104" s="5">
        <f t="shared" si="79"/>
        <v>-1.5590200445434257E-2</v>
      </c>
      <c r="L104" s="5">
        <f t="shared" si="79"/>
        <v>-1.1208967173739036E-2</v>
      </c>
      <c r="M104" s="5">
        <f t="shared" si="79"/>
        <v>-1.4553512581870215E-2</v>
      </c>
      <c r="N104" s="5">
        <f t="shared" si="79"/>
        <v>-5.6028368794326889E-3</v>
      </c>
      <c r="O104"/>
      <c r="P104" s="2"/>
      <c r="Q104" s="5"/>
      <c r="R104" s="5"/>
      <c r="S104" s="5"/>
      <c r="T104" s="5"/>
      <c r="U104" s="5"/>
      <c r="V104" s="5"/>
      <c r="W104" s="33"/>
      <c r="X104" s="5"/>
      <c r="Y104" s="5"/>
      <c r="Z104" s="5"/>
      <c r="AA104" s="5"/>
      <c r="AB104" s="5"/>
      <c r="AC104" s="5"/>
    </row>
    <row r="105" spans="1:29" x14ac:dyDescent="0.25">
      <c r="A105" s="2"/>
      <c r="B105" s="3"/>
      <c r="G105"/>
      <c r="H105"/>
      <c r="I105"/>
      <c r="J105"/>
      <c r="K105"/>
      <c r="L105"/>
      <c r="M105"/>
      <c r="N105"/>
      <c r="O105"/>
      <c r="P105" s="2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"/>
      <c r="B106" s="3"/>
      <c r="G106"/>
      <c r="H106"/>
      <c r="I106"/>
      <c r="J106"/>
      <c r="K106"/>
      <c r="L106"/>
      <c r="M106"/>
      <c r="N106"/>
      <c r="O106"/>
      <c r="P106" s="2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"/>
      <c r="B107" s="3"/>
      <c r="G107"/>
      <c r="H107"/>
      <c r="I107"/>
      <c r="J107"/>
      <c r="K107"/>
      <c r="L107"/>
      <c r="M107"/>
      <c r="N107"/>
      <c r="O107"/>
      <c r="P107" s="2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"/>
      <c r="B108" s="3"/>
      <c r="G108"/>
      <c r="H108"/>
      <c r="I108"/>
      <c r="J108"/>
      <c r="K108"/>
      <c r="L108"/>
      <c r="M108"/>
      <c r="N108"/>
      <c r="O108"/>
      <c r="P108" s="2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"/>
      <c r="B109" s="3"/>
      <c r="G109"/>
      <c r="H109"/>
      <c r="I109"/>
      <c r="J109"/>
      <c r="K109"/>
      <c r="L109"/>
      <c r="M109"/>
      <c r="N109"/>
      <c r="O109"/>
      <c r="P109" s="2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"/>
      <c r="B110" s="3"/>
      <c r="G110"/>
      <c r="H110"/>
      <c r="I110"/>
      <c r="J110"/>
      <c r="K110"/>
      <c r="L110"/>
      <c r="M110"/>
      <c r="N110"/>
      <c r="O110"/>
      <c r="P110" s="2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"/>
      <c r="B111" s="3"/>
      <c r="G111"/>
      <c r="H111"/>
      <c r="I111"/>
      <c r="J111"/>
      <c r="K111"/>
      <c r="L111"/>
      <c r="M111"/>
      <c r="N111"/>
      <c r="O111"/>
      <c r="P111" s="2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"/>
      <c r="B112" s="3"/>
      <c r="G112"/>
      <c r="H112"/>
      <c r="I112"/>
      <c r="J112"/>
      <c r="K112"/>
      <c r="L112"/>
      <c r="M112"/>
      <c r="N112"/>
      <c r="O112"/>
      <c r="P112" s="2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"/>
      <c r="B113" s="3"/>
      <c r="G113"/>
      <c r="H113"/>
      <c r="I113"/>
      <c r="J113"/>
      <c r="K113"/>
      <c r="L113"/>
      <c r="M113"/>
      <c r="N113"/>
      <c r="O113"/>
      <c r="P113" s="2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"/>
      <c r="B114" s="3"/>
      <c r="G114"/>
      <c r="H114"/>
      <c r="I114"/>
      <c r="J114"/>
      <c r="K114"/>
      <c r="L114"/>
      <c r="M114"/>
      <c r="N114"/>
      <c r="O114"/>
      <c r="P114" s="2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"/>
      <c r="B115" s="3"/>
      <c r="G115"/>
      <c r="H115"/>
      <c r="I115"/>
      <c r="J115"/>
      <c r="K115"/>
      <c r="L115"/>
      <c r="M115"/>
      <c r="N115"/>
      <c r="O115"/>
      <c r="P115" s="2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"/>
      <c r="B116" s="3"/>
      <c r="G116"/>
      <c r="H116"/>
      <c r="I116"/>
      <c r="J116"/>
      <c r="K116"/>
      <c r="L116"/>
      <c r="M116"/>
      <c r="N116"/>
      <c r="O116"/>
      <c r="P116" s="2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"/>
      <c r="B117" s="3"/>
      <c r="G117"/>
      <c r="H117"/>
      <c r="I117"/>
      <c r="J117"/>
      <c r="K117"/>
      <c r="L117"/>
      <c r="M117"/>
      <c r="N117"/>
      <c r="O117"/>
      <c r="P117" s="2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"/>
      <c r="B118" s="3"/>
      <c r="G118"/>
      <c r="H118"/>
      <c r="I118"/>
      <c r="J118"/>
      <c r="K118"/>
      <c r="L118"/>
      <c r="M118"/>
      <c r="N118"/>
      <c r="O118"/>
      <c r="P118" s="2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"/>
      <c r="B119" s="3"/>
      <c r="G119"/>
      <c r="H119"/>
      <c r="I119"/>
      <c r="J119"/>
      <c r="K119"/>
      <c r="L119"/>
      <c r="M119"/>
      <c r="N119"/>
      <c r="O119"/>
      <c r="P119" s="2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"/>
      <c r="B120" s="3"/>
      <c r="G120"/>
      <c r="H120"/>
      <c r="I120"/>
      <c r="J120"/>
      <c r="K120"/>
      <c r="L120"/>
      <c r="M120"/>
      <c r="N120"/>
      <c r="O120"/>
      <c r="P120" s="2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"/>
      <c r="B121" s="3"/>
      <c r="G121"/>
      <c r="H121"/>
      <c r="I121"/>
      <c r="J121"/>
      <c r="K121"/>
      <c r="L121"/>
      <c r="M121"/>
      <c r="N121"/>
      <c r="O121"/>
      <c r="P121" s="2"/>
      <c r="Q121" s="5"/>
      <c r="R121" s="5"/>
      <c r="S121" s="5"/>
      <c r="T121" s="5"/>
      <c r="U121" s="5"/>
      <c r="V121" s="5"/>
      <c r="X121" s="5"/>
      <c r="Y121" s="5"/>
      <c r="Z121" s="5"/>
      <c r="AA121" s="5"/>
      <c r="AB121" s="5"/>
      <c r="AC121" s="5"/>
    </row>
    <row r="122" spans="1:29" x14ac:dyDescent="0.25">
      <c r="A122" s="2"/>
      <c r="B122" s="3"/>
      <c r="G122"/>
      <c r="H122"/>
      <c r="I122"/>
      <c r="J122"/>
      <c r="K122"/>
      <c r="L122"/>
      <c r="M122"/>
      <c r="N122"/>
      <c r="O122"/>
      <c r="P122" s="2"/>
      <c r="Q122" s="5"/>
      <c r="R122" s="5"/>
      <c r="S122" s="5"/>
      <c r="T122" s="5"/>
      <c r="U122" s="5"/>
      <c r="V122" s="5"/>
      <c r="X122" s="5"/>
      <c r="Y122" s="5"/>
      <c r="Z122" s="5"/>
      <c r="AA122" s="5"/>
      <c r="AB122" s="5"/>
      <c r="AC122" s="5"/>
    </row>
    <row r="123" spans="1:29" x14ac:dyDescent="0.25">
      <c r="A123" s="2"/>
      <c r="B123" s="3"/>
      <c r="G123"/>
      <c r="H123"/>
      <c r="I123"/>
      <c r="J123"/>
      <c r="K123"/>
      <c r="L123"/>
      <c r="M123"/>
      <c r="N123"/>
      <c r="O123"/>
      <c r="P123" s="2"/>
      <c r="Q123" s="5"/>
      <c r="R123" s="5"/>
      <c r="S123" s="5"/>
      <c r="T123" s="5"/>
      <c r="U123" s="5"/>
      <c r="V123" s="5"/>
      <c r="X123" s="5"/>
      <c r="Y123" s="5"/>
      <c r="Z123" s="5"/>
      <c r="AA123" s="5"/>
      <c r="AB123" s="5"/>
      <c r="AC123" s="5"/>
    </row>
    <row r="124" spans="1:29" x14ac:dyDescent="0.25">
      <c r="A124" s="2"/>
      <c r="B124" s="3"/>
      <c r="G124"/>
      <c r="H124"/>
      <c r="I124"/>
      <c r="J124"/>
      <c r="K124"/>
      <c r="L124"/>
      <c r="M124"/>
      <c r="N124"/>
      <c r="O124"/>
      <c r="P124" s="2"/>
      <c r="Q124" s="5"/>
      <c r="R124" s="5"/>
      <c r="S124" s="5"/>
      <c r="T124" s="5"/>
      <c r="U124" s="5"/>
      <c r="V124" s="5"/>
      <c r="X124" s="5"/>
      <c r="Y124" s="5"/>
      <c r="Z124" s="5"/>
      <c r="AA124" s="5"/>
      <c r="AB124" s="5"/>
      <c r="AC124" s="5"/>
    </row>
    <row r="125" spans="1:29" x14ac:dyDescent="0.25">
      <c r="A125" s="2"/>
      <c r="B125" s="3"/>
      <c r="G125"/>
      <c r="H125"/>
      <c r="I125"/>
      <c r="J125"/>
      <c r="K125"/>
      <c r="L125"/>
      <c r="M125"/>
      <c r="N125"/>
      <c r="O125"/>
      <c r="P125" s="2"/>
      <c r="Q125" s="5"/>
      <c r="R125" s="5"/>
      <c r="S125" s="5"/>
      <c r="T125" s="5"/>
      <c r="U125" s="5"/>
      <c r="V125" s="5"/>
      <c r="X125" s="5"/>
      <c r="Y125" s="5"/>
      <c r="Z125" s="5"/>
      <c r="AA125" s="5"/>
      <c r="AB125" s="5"/>
      <c r="AC125" s="5"/>
    </row>
    <row r="126" spans="1:29" x14ac:dyDescent="0.25">
      <c r="A126" s="2"/>
      <c r="B126" s="3"/>
      <c r="G126"/>
      <c r="H126"/>
      <c r="I126"/>
      <c r="J126"/>
      <c r="K126"/>
      <c r="L126"/>
      <c r="M126"/>
      <c r="N126"/>
      <c r="O126"/>
      <c r="P126" s="2"/>
      <c r="Q126" s="5"/>
      <c r="R126" s="5"/>
      <c r="S126" s="5"/>
      <c r="T126" s="5"/>
      <c r="U126" s="5"/>
      <c r="V126" s="5"/>
      <c r="X126" s="5"/>
      <c r="Y126" s="5"/>
      <c r="Z126" s="5"/>
      <c r="AA126" s="5"/>
      <c r="AB126" s="5"/>
      <c r="AC126" s="5"/>
    </row>
    <row r="127" spans="1:29" x14ac:dyDescent="0.25">
      <c r="A127" s="2"/>
      <c r="B127" s="3"/>
      <c r="G127"/>
      <c r="H127"/>
      <c r="I127"/>
      <c r="J127"/>
      <c r="K127"/>
      <c r="L127"/>
      <c r="M127"/>
      <c r="N127"/>
      <c r="O127"/>
      <c r="P127" s="2"/>
      <c r="Q127" s="5"/>
      <c r="R127" s="5"/>
      <c r="S127" s="5"/>
      <c r="T127" s="5"/>
      <c r="U127" s="5"/>
      <c r="V127" s="5"/>
      <c r="X127" s="5"/>
      <c r="Y127" s="5"/>
      <c r="Z127" s="5"/>
      <c r="AA127" s="5"/>
      <c r="AB127" s="5"/>
      <c r="AC127" s="5"/>
    </row>
    <row r="128" spans="1:29" x14ac:dyDescent="0.25">
      <c r="A128" s="2"/>
      <c r="B128" s="3"/>
      <c r="G128"/>
      <c r="H128"/>
      <c r="I128"/>
      <c r="J128"/>
      <c r="K128"/>
      <c r="L128"/>
      <c r="M128"/>
      <c r="N128"/>
      <c r="O128"/>
      <c r="P128" s="2"/>
      <c r="Q128" s="5"/>
      <c r="R128" s="5"/>
      <c r="S128" s="5"/>
      <c r="T128" s="5"/>
      <c r="U128" s="5"/>
      <c r="V128" s="5"/>
      <c r="X128" s="5"/>
      <c r="Y128" s="5"/>
      <c r="Z128" s="5"/>
      <c r="AA128" s="5"/>
      <c r="AB128" s="5"/>
      <c r="AC128" s="5"/>
    </row>
    <row r="129" spans="16:29" x14ac:dyDescent="0.25">
      <c r="X129" s="5"/>
      <c r="Y129" s="5"/>
      <c r="Z129" s="5"/>
      <c r="AA129" s="5"/>
      <c r="AB129" s="5"/>
      <c r="AC129" s="5"/>
    </row>
    <row r="130" spans="16:29" x14ac:dyDescent="0.25">
      <c r="X130" s="5"/>
      <c r="Y130" s="5"/>
      <c r="Z130" s="5"/>
      <c r="AA130" s="5"/>
      <c r="AB130" s="5"/>
      <c r="AC130" s="5"/>
    </row>
    <row r="131" spans="16:29" x14ac:dyDescent="0.25">
      <c r="X131" s="5"/>
      <c r="Y131" s="5"/>
      <c r="Z131" s="5"/>
      <c r="AA131" s="5"/>
      <c r="AB131" s="5"/>
      <c r="AC131" s="5"/>
    </row>
    <row r="135" spans="16:29" x14ac:dyDescent="0.25">
      <c r="P135" t="s">
        <v>2</v>
      </c>
      <c r="Q135" s="6">
        <f t="shared" ref="Q135:V135" si="80">STDEV(Q68:Q128)</f>
        <v>2.0874167669542872E-2</v>
      </c>
      <c r="R135" s="6">
        <f t="shared" si="80"/>
        <v>3.7973801785016491E-2</v>
      </c>
      <c r="S135" s="6">
        <f t="shared" si="80"/>
        <v>3.240715092618885E-2</v>
      </c>
      <c r="T135" s="6">
        <f t="shared" si="80"/>
        <v>2.3866768900214042E-2</v>
      </c>
      <c r="U135" s="6">
        <f t="shared" si="80"/>
        <v>4.7011603181376316E-2</v>
      </c>
      <c r="V135" s="6">
        <f t="shared" si="80"/>
        <v>4.1749441098520385E-2</v>
      </c>
    </row>
    <row r="136" spans="16:29" x14ac:dyDescent="0.25">
      <c r="Q136" s="7">
        <f t="shared" ref="Q136:V136" si="81">SQRT(12)</f>
        <v>3.4641016151377544</v>
      </c>
      <c r="R136" s="7">
        <f t="shared" si="81"/>
        <v>3.4641016151377544</v>
      </c>
      <c r="S136" s="7">
        <f t="shared" si="81"/>
        <v>3.4641016151377544</v>
      </c>
      <c r="T136" s="7">
        <f t="shared" si="81"/>
        <v>3.4641016151377544</v>
      </c>
      <c r="U136" s="7">
        <f t="shared" si="81"/>
        <v>3.4641016151377544</v>
      </c>
      <c r="V136" s="7">
        <f t="shared" si="81"/>
        <v>3.4641016151377544</v>
      </c>
    </row>
    <row r="137" spans="16:29" x14ac:dyDescent="0.25">
      <c r="Q137" s="5">
        <f t="shared" ref="Q137:V137" si="82">Q135*Q136</f>
        <v>7.2310237938719754E-2</v>
      </c>
      <c r="R137" s="5">
        <f t="shared" si="82"/>
        <v>0.13154510809639658</v>
      </c>
      <c r="S137" s="5">
        <f t="shared" si="82"/>
        <v>0.11226166386542377</v>
      </c>
      <c r="T137" s="5">
        <f t="shared" si="82"/>
        <v>8.267691269535099E-2</v>
      </c>
      <c r="U137" s="5">
        <f t="shared" si="82"/>
        <v>0.1628529705108209</v>
      </c>
      <c r="V137" s="5">
        <f t="shared" si="82"/>
        <v>0.14462430634048301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09C7-C847-474E-8AA3-AC3AA6C0E3B1}">
  <dimension ref="A1:BH123"/>
  <sheetViews>
    <sheetView topLeftCell="V12" zoomScale="30" zoomScaleNormal="55" workbookViewId="0">
      <selection activeCell="Y44" sqref="Y43:Y44"/>
    </sheetView>
  </sheetViews>
  <sheetFormatPr defaultRowHeight="15" x14ac:dyDescent="0.25"/>
  <cols>
    <col min="1" max="1" width="14.28515625" customWidth="1"/>
    <col min="2" max="2" width="15" customWidth="1"/>
    <col min="3" max="3" width="12.7109375" customWidth="1"/>
    <col min="4" max="4" width="16.140625" customWidth="1"/>
    <col min="5" max="5" width="14.28515625" customWidth="1"/>
    <col min="6" max="6" width="18.28515625" customWidth="1"/>
    <col min="7" max="7" width="14.85546875" style="14" customWidth="1"/>
    <col min="9" max="9" width="20.140625" bestFit="1" customWidth="1"/>
    <col min="10" max="10" width="8.7109375" customWidth="1"/>
    <col min="11" max="11" width="12.28515625" customWidth="1"/>
    <col min="12" max="12" width="13.7109375" customWidth="1"/>
    <col min="13" max="13" width="9.28515625" customWidth="1"/>
    <col min="14" max="14" width="10.28515625" customWidth="1"/>
    <col min="15" max="15" width="12.28515625" customWidth="1"/>
    <col min="17" max="17" width="14.28515625" customWidth="1"/>
    <col min="23" max="23" width="12" customWidth="1"/>
    <col min="25" max="25" width="28" customWidth="1"/>
    <col min="30" max="30" width="11.28515625" customWidth="1"/>
    <col min="53" max="53" width="18.42578125" style="13" customWidth="1"/>
  </cols>
  <sheetData>
    <row r="1" spans="1:60" ht="70.900000000000006" customHeight="1" x14ac:dyDescent="0.25">
      <c r="B1" s="1" t="str">
        <f>'Master Data '!Q1</f>
        <v>Zurich Life Prisma 4</v>
      </c>
      <c r="C1" s="1" t="str">
        <f>'Master Data '!X1</f>
        <v>Aviva Fixed 60</v>
      </c>
      <c r="D1" s="1" t="str">
        <f>'Master Data '!T1</f>
        <v>Irish Life Multi Asset Portfolio 4</v>
      </c>
      <c r="E1" s="15" t="str">
        <f>'Wealth Managers '!C1</f>
        <v xml:space="preserve">Davy Moderate Growth </v>
      </c>
      <c r="F1" s="1" t="str">
        <f>'Master Data '!D1</f>
        <v>New Ireland Goodbody Dividend Income 4 Gross</v>
      </c>
      <c r="G1" s="9" t="str">
        <f>'Master Data '!G1</f>
        <v>Aviva Cantor Fitzgerald Multi Asset 50 Fund Series C</v>
      </c>
      <c r="H1" s="1"/>
      <c r="J1" s="1" t="str">
        <f t="shared" ref="J1:O1" si="0">B1</f>
        <v>Zurich Life Prisma 4</v>
      </c>
      <c r="K1" s="1" t="str">
        <f t="shared" si="0"/>
        <v>Aviva Fixed 60</v>
      </c>
      <c r="L1" s="1" t="str">
        <f t="shared" si="0"/>
        <v>Irish Life Multi Asset Portfolio 4</v>
      </c>
      <c r="M1" s="1" t="str">
        <f t="shared" si="0"/>
        <v xml:space="preserve">Davy Moderate Growth </v>
      </c>
      <c r="N1" s="1" t="str">
        <f t="shared" si="0"/>
        <v>New Ireland Goodbody Dividend Income 4 Gross</v>
      </c>
      <c r="O1" s="1" t="str">
        <f t="shared" si="0"/>
        <v>Aviva Cantor Fitzgerald Multi Asset 50 Fund Series C</v>
      </c>
      <c r="P1" s="1"/>
      <c r="R1" s="1" t="str">
        <f t="shared" ref="R1:W1" si="1">J1</f>
        <v>Zurich Life Prisma 4</v>
      </c>
      <c r="S1" s="1" t="str">
        <f t="shared" si="1"/>
        <v>Aviva Fixed 60</v>
      </c>
      <c r="T1" s="1" t="str">
        <f t="shared" si="1"/>
        <v>Irish Life Multi Asset Portfolio 4</v>
      </c>
      <c r="U1" s="1" t="str">
        <f t="shared" si="1"/>
        <v xml:space="preserve">Davy Moderate Growth </v>
      </c>
      <c r="V1" s="1" t="str">
        <f t="shared" si="1"/>
        <v>New Ireland Goodbody Dividend Income 4 Gross</v>
      </c>
      <c r="W1" s="1" t="str">
        <f t="shared" si="1"/>
        <v>Aviva Cantor Fitzgerald Multi Asset 50 Fund Series C</v>
      </c>
      <c r="X1" s="1"/>
      <c r="Z1" s="1" t="str">
        <f t="shared" ref="Z1:AE1" si="2">R1</f>
        <v>Zurich Life Prisma 4</v>
      </c>
      <c r="AA1" s="1" t="str">
        <f t="shared" si="2"/>
        <v>Aviva Fixed 60</v>
      </c>
      <c r="AB1" s="1" t="str">
        <f t="shared" si="2"/>
        <v>Irish Life Multi Asset Portfolio 4</v>
      </c>
      <c r="AC1" s="1" t="str">
        <f t="shared" si="2"/>
        <v xml:space="preserve">Davy Moderate Growth </v>
      </c>
      <c r="AD1" s="1" t="str">
        <f t="shared" si="2"/>
        <v>New Ireland Goodbody Dividend Income 4 Gross</v>
      </c>
      <c r="AE1" s="1" t="str">
        <f t="shared" si="2"/>
        <v>Aviva Cantor Fitzgerald Multi Asset 50 Fund Series C</v>
      </c>
      <c r="AF1" s="1"/>
      <c r="AG1" s="1"/>
      <c r="AH1" s="1"/>
      <c r="AI1" s="1"/>
      <c r="AJ1" s="1"/>
      <c r="BB1" s="1" t="str">
        <f>Z1</f>
        <v>Zurich Life Prisma 4</v>
      </c>
      <c r="BC1" s="1" t="str">
        <f t="shared" ref="BC1:BH1" si="3">AA1</f>
        <v>Aviva Fixed 60</v>
      </c>
      <c r="BD1" s="1" t="str">
        <f t="shared" si="3"/>
        <v>Irish Life Multi Asset Portfolio 4</v>
      </c>
      <c r="BE1" s="1" t="str">
        <f t="shared" si="3"/>
        <v xml:space="preserve">Davy Moderate Growth </v>
      </c>
      <c r="BF1" s="1" t="str">
        <f t="shared" si="3"/>
        <v>New Ireland Goodbody Dividend Income 4 Gross</v>
      </c>
      <c r="BG1" s="1" t="str">
        <f t="shared" si="3"/>
        <v>Aviva Cantor Fitzgerald Multi Asset 50 Fund Series C</v>
      </c>
      <c r="BH1" s="1">
        <f t="shared" si="3"/>
        <v>0</v>
      </c>
    </row>
    <row r="2" spans="1:60" x14ac:dyDescent="0.25">
      <c r="A2" s="2">
        <v>42917</v>
      </c>
      <c r="B2" s="3">
        <f>'Master Data '!Q2</f>
        <v>126.1</v>
      </c>
      <c r="C2" s="3">
        <f>'Master Data '!X2</f>
        <v>7.0642134027789476</v>
      </c>
      <c r="D2" s="3">
        <f>'Master Data '!T2</f>
        <v>134.4</v>
      </c>
      <c r="E2" s="34">
        <f>'Wealth Managers '!C27</f>
        <v>100.5156788635156</v>
      </c>
      <c r="F2" s="10">
        <f>'Master Data '!D2</f>
        <v>102</v>
      </c>
      <c r="G2" s="8">
        <f>'Master Data '!G2</f>
        <v>992.3</v>
      </c>
      <c r="H2" s="8"/>
      <c r="I2" s="2">
        <f t="shared" ref="I2:I65" si="4">A2</f>
        <v>42917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/>
      <c r="Q2" s="2">
        <f>I2</f>
        <v>42917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/>
      <c r="Y2">
        <f>Cautious!Y2</f>
        <v>2025</v>
      </c>
      <c r="Z2" s="5">
        <f>(B104-B92)/B92</f>
        <v>5.1098376313275969E-2</v>
      </c>
      <c r="AA2" s="5">
        <f t="shared" ref="AA2:AE2" si="5">(C104-C92)/C92</f>
        <v>4.6018321532165042E-2</v>
      </c>
      <c r="AB2" s="5">
        <f t="shared" si="5"/>
        <v>6.2533404596472567E-2</v>
      </c>
      <c r="AC2" s="5">
        <f t="shared" si="5"/>
        <v>6.4810721603516766E-2</v>
      </c>
      <c r="AD2" s="5">
        <f t="shared" si="5"/>
        <v>-9.1220068415050985E-3</v>
      </c>
      <c r="AE2" s="5">
        <f t="shared" si="5"/>
        <v>9.1527795445871932E-2</v>
      </c>
      <c r="BA2" s="13">
        <v>2018</v>
      </c>
      <c r="BB2" s="5">
        <f t="shared" ref="BB2:BG2" si="6">(B20-B8)/B8</f>
        <v>-4.6107331821617595E-2</v>
      </c>
      <c r="BC2" s="5">
        <f t="shared" si="6"/>
        <v>-2.6761273229128149E-2</v>
      </c>
      <c r="BD2" s="5">
        <f t="shared" si="6"/>
        <v>-4.8621190130624214E-2</v>
      </c>
      <c r="BE2" s="5">
        <f t="shared" si="6"/>
        <v>-6.5876568498798166E-2</v>
      </c>
      <c r="BF2" s="5">
        <f t="shared" si="6"/>
        <v>-2.2922636103151917E-2</v>
      </c>
      <c r="BG2" s="5">
        <f t="shared" si="6"/>
        <v>-8.6127224461704871E-2</v>
      </c>
    </row>
    <row r="3" spans="1:60" x14ac:dyDescent="0.25">
      <c r="A3" s="2">
        <v>42948</v>
      </c>
      <c r="B3" s="3">
        <f>'Master Data '!Q3</f>
        <v>126.1</v>
      </c>
      <c r="C3" s="3">
        <f>'Master Data '!X3</f>
        <v>7.0289980068685223</v>
      </c>
      <c r="D3" s="3">
        <f>'Master Data '!T3</f>
        <v>132.4</v>
      </c>
      <c r="E3" s="34">
        <f>'Wealth Managers '!C28</f>
        <v>100.12870416383838</v>
      </c>
      <c r="F3" s="10">
        <f>'Master Data '!D3</f>
        <v>100.7</v>
      </c>
      <c r="G3" s="8">
        <f>'Master Data '!G3</f>
        <v>980.4</v>
      </c>
      <c r="H3" s="8"/>
      <c r="I3" s="2">
        <f t="shared" si="4"/>
        <v>42948</v>
      </c>
      <c r="J3" s="5">
        <f>(B3-B2)/B2</f>
        <v>0</v>
      </c>
      <c r="K3" s="5">
        <f t="shared" ref="J3:O18" si="7">(C3-C2)/C2</f>
        <v>-4.9850413489168034E-3</v>
      </c>
      <c r="L3" s="5">
        <f>(D3-D2)/D2</f>
        <v>-1.488095238095238E-2</v>
      </c>
      <c r="M3" s="5">
        <f t="shared" si="7"/>
        <v>-3.8498939076228637E-3</v>
      </c>
      <c r="N3" s="5">
        <f t="shared" si="7"/>
        <v>-1.2745098039215658E-2</v>
      </c>
      <c r="O3" s="5">
        <f t="shared" si="7"/>
        <v>-1.1992341025899403E-2</v>
      </c>
      <c r="P3" s="5"/>
      <c r="Q3" s="2">
        <f t="shared" ref="Q3:Q66" si="8">I3</f>
        <v>42948</v>
      </c>
      <c r="R3" s="5">
        <f>(B3-$B$2)/$B$2</f>
        <v>0</v>
      </c>
      <c r="S3" s="5">
        <f>(C3-$C$2)/$C$2</f>
        <v>-4.9850413489168034E-3</v>
      </c>
      <c r="T3" s="5">
        <f>(D3-$D$2)/$D$2</f>
        <v>-1.488095238095238E-2</v>
      </c>
      <c r="U3" s="5">
        <f>(E3-$E$2)/$E$2</f>
        <v>-3.8498939076228637E-3</v>
      </c>
      <c r="V3" s="5">
        <f>(F3-$F$2)/$F$2</f>
        <v>-1.2745098039215658E-2</v>
      </c>
      <c r="W3" s="5">
        <f>(G3-$G$2)/$G$2</f>
        <v>-1.1992341025899403E-2</v>
      </c>
      <c r="X3" s="5"/>
      <c r="Y3" s="13">
        <f>Cautious!Y3</f>
        <v>2024</v>
      </c>
      <c r="Z3" s="5">
        <f t="shared" ref="Z3:AE3" si="9">(B92-B80)/B80</f>
        <v>0.14676889375684563</v>
      </c>
      <c r="AA3" s="5">
        <f t="shared" si="9"/>
        <v>0.15684984054504</v>
      </c>
      <c r="AB3" s="5">
        <f t="shared" si="9"/>
        <v>0.13877054169202666</v>
      </c>
      <c r="AC3" s="5">
        <f t="shared" si="9"/>
        <v>0.12084820241413759</v>
      </c>
      <c r="AD3" s="5">
        <f t="shared" si="9"/>
        <v>0.11648631444939536</v>
      </c>
      <c r="AE3" s="5">
        <f t="shared" si="9"/>
        <v>0.17582828509460785</v>
      </c>
      <c r="BA3" s="13">
        <v>2019</v>
      </c>
      <c r="BB3" s="5">
        <f t="shared" ref="BB3:BG3" si="10">(B32-B20)/B20</f>
        <v>0.17749603803486522</v>
      </c>
      <c r="BC3" s="5">
        <f t="shared" si="10"/>
        <v>0.19613484916645438</v>
      </c>
      <c r="BD3" s="5">
        <f t="shared" si="10"/>
        <v>0.1174675819984745</v>
      </c>
      <c r="BE3" s="5">
        <f t="shared" si="10"/>
        <v>0.13804580860110477</v>
      </c>
      <c r="BF3" s="5">
        <f t="shared" si="10"/>
        <v>0.16617790811339198</v>
      </c>
      <c r="BG3" s="5">
        <f t="shared" si="10"/>
        <v>0.14197525551371695</v>
      </c>
    </row>
    <row r="4" spans="1:60" x14ac:dyDescent="0.25">
      <c r="A4" s="2">
        <v>42979</v>
      </c>
      <c r="B4" s="3">
        <f>'Master Data '!Q4</f>
        <v>125.9</v>
      </c>
      <c r="C4" s="3">
        <f>'Master Data '!X4</f>
        <v>7.0211253976221837</v>
      </c>
      <c r="D4" s="3">
        <f>'Master Data '!T4</f>
        <v>132.6</v>
      </c>
      <c r="E4" s="34">
        <f>'Wealth Managers '!C29</f>
        <v>99.883993810913069</v>
      </c>
      <c r="F4" s="10">
        <f>'Master Data '!D4</f>
        <v>100.8</v>
      </c>
      <c r="G4" s="8">
        <f>'Master Data '!G4</f>
        <v>975.3</v>
      </c>
      <c r="H4" s="8"/>
      <c r="I4" s="2">
        <f t="shared" si="4"/>
        <v>42979</v>
      </c>
      <c r="J4" s="5">
        <f t="shared" si="7"/>
        <v>-1.5860428231561352E-3</v>
      </c>
      <c r="K4" s="5">
        <f t="shared" si="7"/>
        <v>-1.1200187051761457E-3</v>
      </c>
      <c r="L4" s="5">
        <f t="shared" ref="L4:L67" si="11">(D4-D3)/D3</f>
        <v>1.5105740181268023E-3</v>
      </c>
      <c r="M4" s="5">
        <f t="shared" si="7"/>
        <v>-2.4439580534758119E-3</v>
      </c>
      <c r="N4" s="5">
        <f t="shared" si="7"/>
        <v>9.9304865938425343E-4</v>
      </c>
      <c r="O4" s="5">
        <f t="shared" si="7"/>
        <v>-5.2019583843329487E-3</v>
      </c>
      <c r="P4" s="5"/>
      <c r="Q4" s="2">
        <f t="shared" si="8"/>
        <v>42979</v>
      </c>
      <c r="R4" s="5">
        <f t="shared" ref="R4:R67" si="12">(B4-$B$2)/$B$2</f>
        <v>-1.5860428231561352E-3</v>
      </c>
      <c r="S4" s="5">
        <f t="shared" ref="S4:S67" si="13">(C4-$C$2)/$C$2</f>
        <v>-6.0994767145360861E-3</v>
      </c>
      <c r="T4" s="5">
        <f t="shared" ref="T4:T67" si="14">(D4-$D$2)/$D$2</f>
        <v>-1.3392857142857227E-2</v>
      </c>
      <c r="U4" s="5">
        <f>(E4-$E$2)/$E$2</f>
        <v>-6.284442981878113E-3</v>
      </c>
      <c r="V4" s="5">
        <f t="shared" ref="V4:V67" si="15">(F4-$F$2)/$F$2</f>
        <v>-1.1764705882352969E-2</v>
      </c>
      <c r="W4" s="5">
        <f t="shared" ref="W4:W67" si="16">(G4-$G$2)/$G$2</f>
        <v>-1.7131915751284893E-2</v>
      </c>
      <c r="X4" s="5"/>
      <c r="Y4" s="13" t="s">
        <v>3</v>
      </c>
      <c r="Z4" s="5">
        <f t="shared" ref="Z4:AE4" si="17">(B101-B65)/B65</f>
        <v>0.34902699309478963</v>
      </c>
      <c r="AA4" s="5">
        <f t="shared" si="17"/>
        <v>0.34982479390290161</v>
      </c>
      <c r="AB4" s="5">
        <f t="shared" si="17"/>
        <v>0.317471108089735</v>
      </c>
      <c r="AC4" s="5">
        <f t="shared" si="17"/>
        <v>0.2810586995761572</v>
      </c>
      <c r="AD4" s="5">
        <f t="shared" si="17"/>
        <v>0.20027529249827936</v>
      </c>
      <c r="AE4" s="5">
        <f t="shared" si="17"/>
        <v>0.52876786683553456</v>
      </c>
      <c r="BA4" s="13">
        <v>2020</v>
      </c>
      <c r="BB4" s="5">
        <f t="shared" ref="BB4:BG4" si="18">(B44-B32)/B32</f>
        <v>6.9313593539703983E-2</v>
      </c>
      <c r="BC4" s="5">
        <f t="shared" si="18"/>
        <v>6.6246457889073532E-2</v>
      </c>
      <c r="BD4" s="5">
        <f t="shared" si="18"/>
        <v>-6.8259385665529011E-3</v>
      </c>
      <c r="BE4" s="5">
        <f t="shared" si="18"/>
        <v>5.4024624877778649E-2</v>
      </c>
      <c r="BF4" s="5">
        <f t="shared" si="18"/>
        <v>8.8851634534786325E-2</v>
      </c>
      <c r="BG4" s="5">
        <f t="shared" si="18"/>
        <v>0.15641951791201991</v>
      </c>
    </row>
    <row r="5" spans="1:60" x14ac:dyDescent="0.25">
      <c r="A5" s="2">
        <v>43009</v>
      </c>
      <c r="B5" s="3">
        <f>'Master Data '!Q5</f>
        <v>128.1</v>
      </c>
      <c r="C5" s="3">
        <f>'Master Data '!X5</f>
        <v>7.1219309088030629</v>
      </c>
      <c r="D5" s="3">
        <f>'Master Data '!T5</f>
        <v>134</v>
      </c>
      <c r="E5" s="34">
        <f>'Wealth Managers '!C30</f>
        <v>101.36808920562414</v>
      </c>
      <c r="F5" s="10">
        <f>'Master Data '!D5</f>
        <v>102.5</v>
      </c>
      <c r="G5" s="8">
        <f>'Master Data '!G5</f>
        <v>997.7</v>
      </c>
      <c r="H5" s="8"/>
      <c r="I5" s="2">
        <f t="shared" si="4"/>
        <v>43009</v>
      </c>
      <c r="J5" s="5">
        <f t="shared" si="7"/>
        <v>1.7474185861794986E-2</v>
      </c>
      <c r="K5" s="5">
        <f t="shared" si="7"/>
        <v>1.4357457739612315E-2</v>
      </c>
      <c r="L5" s="5">
        <f t="shared" si="11"/>
        <v>1.0558069381598837E-2</v>
      </c>
      <c r="M5" s="5">
        <f t="shared" si="7"/>
        <v>1.4858190367523408E-2</v>
      </c>
      <c r="N5" s="5">
        <f t="shared" si="7"/>
        <v>1.6865079365079395E-2</v>
      </c>
      <c r="O5" s="5">
        <f t="shared" si="7"/>
        <v>2.2967292115246684E-2</v>
      </c>
      <c r="P5" s="5"/>
      <c r="Q5" s="2">
        <f t="shared" si="8"/>
        <v>43009</v>
      </c>
      <c r="R5" s="5">
        <f t="shared" si="12"/>
        <v>1.5860428231562251E-2</v>
      </c>
      <c r="S5" s="5">
        <f t="shared" si="13"/>
        <v>8.1704080459135287E-3</v>
      </c>
      <c r="T5" s="5">
        <f t="shared" si="14"/>
        <v>-2.9761904761905185E-3</v>
      </c>
      <c r="U5" s="5">
        <f t="shared" ref="U5:U68" si="19">(E5-$E$2)/$E$2</f>
        <v>8.4803719354667028E-3</v>
      </c>
      <c r="V5" s="5">
        <f t="shared" si="15"/>
        <v>4.9019607843137254E-3</v>
      </c>
      <c r="W5" s="5">
        <f t="shared" si="16"/>
        <v>5.4419026504082344E-3</v>
      </c>
      <c r="X5" s="5"/>
      <c r="Y5" s="13" t="s">
        <v>4</v>
      </c>
      <c r="Z5" s="5">
        <f t="shared" ref="Z5:AE5" si="20">(B101-B41)/B41</f>
        <v>0.4326666666666667</v>
      </c>
      <c r="AA5" s="5">
        <f t="shared" si="20"/>
        <v>0.45110402655621384</v>
      </c>
      <c r="AB5" s="5">
        <f t="shared" si="20"/>
        <v>0.41048034934497818</v>
      </c>
      <c r="AC5" s="5">
        <f t="shared" si="20"/>
        <v>0.35083285765762762</v>
      </c>
      <c r="AD5" s="5">
        <f t="shared" si="20"/>
        <v>0.3743104806934594</v>
      </c>
      <c r="AE5" s="5">
        <f t="shared" si="20"/>
        <v>0.47857988434896204</v>
      </c>
      <c r="BA5" s="13">
        <v>2021</v>
      </c>
      <c r="BB5" s="5">
        <f t="shared" ref="BB5:BG5" si="21">(B56-B44)/B44</f>
        <v>0.1680302076777847</v>
      </c>
      <c r="BC5" s="5">
        <f t="shared" si="21"/>
        <v>0.16777897586888116</v>
      </c>
      <c r="BD5" s="5">
        <f t="shared" si="21"/>
        <v>0.14570446735395182</v>
      </c>
      <c r="BE5" s="5">
        <f t="shared" si="21"/>
        <v>0.14132429982242659</v>
      </c>
      <c r="BF5" s="5">
        <f t="shared" si="21"/>
        <v>0.237105465742879</v>
      </c>
      <c r="BG5" s="5">
        <f t="shared" si="21"/>
        <v>0.15470468431771903</v>
      </c>
    </row>
    <row r="6" spans="1:60" x14ac:dyDescent="0.25">
      <c r="A6" s="2">
        <v>43040</v>
      </c>
      <c r="B6" s="3">
        <f>'Master Data '!Q6</f>
        <v>131.5</v>
      </c>
      <c r="C6" s="3">
        <f>'Master Data '!X6</f>
        <v>7.274344576151055</v>
      </c>
      <c r="D6" s="3">
        <f>'Master Data '!T6</f>
        <v>136.1</v>
      </c>
      <c r="E6" s="34">
        <f>'Wealth Managers '!C31</f>
        <v>103.27278541833559</v>
      </c>
      <c r="F6" s="10">
        <f>'Master Data '!D6</f>
        <v>104.6</v>
      </c>
      <c r="G6" s="8">
        <f>'Master Data '!G6</f>
        <v>1022.4</v>
      </c>
      <c r="H6" s="8"/>
      <c r="I6" s="2">
        <f t="shared" si="4"/>
        <v>43040</v>
      </c>
      <c r="J6" s="5">
        <f t="shared" si="7"/>
        <v>2.6541764246682326E-2</v>
      </c>
      <c r="K6" s="5">
        <f t="shared" si="7"/>
        <v>2.1400610213671293E-2</v>
      </c>
      <c r="L6" s="5">
        <f t="shared" si="11"/>
        <v>1.5671641791044733E-2</v>
      </c>
      <c r="M6" s="5">
        <f t="shared" si="7"/>
        <v>1.8789899539763302E-2</v>
      </c>
      <c r="N6" s="5">
        <f t="shared" si="7"/>
        <v>2.0487804878048726E-2</v>
      </c>
      <c r="O6" s="5">
        <f t="shared" si="7"/>
        <v>2.4756940964217631E-2</v>
      </c>
      <c r="P6" s="5"/>
      <c r="Q6" s="2">
        <f t="shared" si="8"/>
        <v>43040</v>
      </c>
      <c r="R6" s="5">
        <f t="shared" si="12"/>
        <v>4.282315622521813E-2</v>
      </c>
      <c r="S6" s="5">
        <f t="shared" si="13"/>
        <v>2.974586997746206E-2</v>
      </c>
      <c r="T6" s="5">
        <f t="shared" si="14"/>
        <v>1.2648809523809439E-2</v>
      </c>
      <c r="U6" s="5">
        <f t="shared" si="19"/>
        <v>2.7429616811957255E-2</v>
      </c>
      <c r="V6" s="5">
        <f t="shared" si="15"/>
        <v>2.5490196078431317E-2</v>
      </c>
      <c r="W6" s="5">
        <f t="shared" si="16"/>
        <v>3.0333568477275041E-2</v>
      </c>
      <c r="X6" s="5"/>
      <c r="Y6" s="13" t="s">
        <v>5</v>
      </c>
      <c r="Z6" s="5">
        <f t="shared" ref="Z6:AE6" si="22">(B101-B17)/B17</f>
        <v>0.57435897435897443</v>
      </c>
      <c r="AA6" s="5">
        <f t="shared" si="22"/>
        <v>0.62811609142220237</v>
      </c>
      <c r="AB6" s="5">
        <f t="shared" si="22"/>
        <v>0.38231098430813143</v>
      </c>
      <c r="AC6" s="5">
        <f t="shared" si="22"/>
        <v>0.4313388579753672</v>
      </c>
      <c r="AD6" s="5">
        <f t="shared" si="22"/>
        <v>0.61182994454713491</v>
      </c>
      <c r="AE6" s="5">
        <f t="shared" si="22"/>
        <v>0.65045414591268691</v>
      </c>
      <c r="BA6" s="13">
        <v>2022</v>
      </c>
      <c r="BB6" s="5">
        <f t="shared" ref="BB6:BG6" si="23">(B68-B56)/B56</f>
        <v>-0.13308189655172409</v>
      </c>
      <c r="BC6" s="5">
        <f t="shared" si="23"/>
        <v>-0.12486566585937395</v>
      </c>
      <c r="BD6" s="5">
        <f t="shared" si="23"/>
        <v>-0.10377924415116967</v>
      </c>
      <c r="BE6" s="5">
        <f t="shared" si="23"/>
        <v>-0.11692509193011227</v>
      </c>
      <c r="BF6" s="5">
        <f t="shared" si="23"/>
        <v>-0.11263223397635343</v>
      </c>
      <c r="BG6" s="5">
        <f t="shared" si="23"/>
        <v>-0.20488217863694091</v>
      </c>
    </row>
    <row r="7" spans="1:60" x14ac:dyDescent="0.25">
      <c r="A7" s="2">
        <v>43070</v>
      </c>
      <c r="B7" s="3">
        <f>'Master Data '!Q7</f>
        <v>131.1</v>
      </c>
      <c r="C7" s="3">
        <f>'Master Data '!X7</f>
        <v>7.2667454730810341</v>
      </c>
      <c r="D7" s="3">
        <f>'Master Data '!T7</f>
        <v>137</v>
      </c>
      <c r="E7" s="34">
        <f>'Wealth Managers '!C32</f>
        <v>102.77435071806266</v>
      </c>
      <c r="F7" s="10">
        <f>'Master Data '!D7</f>
        <v>104.5</v>
      </c>
      <c r="G7" s="8">
        <f>'Master Data '!G7</f>
        <v>1012.9</v>
      </c>
      <c r="H7" s="8"/>
      <c r="I7" s="2">
        <f t="shared" si="4"/>
        <v>43070</v>
      </c>
      <c r="J7" s="5">
        <f t="shared" si="7"/>
        <v>-3.0418250950570774E-3</v>
      </c>
      <c r="K7" s="5">
        <f t="shared" si="7"/>
        <v>-1.0446443649280157E-3</v>
      </c>
      <c r="L7" s="5">
        <f t="shared" si="11"/>
        <v>6.6127847171198071E-3</v>
      </c>
      <c r="M7" s="5">
        <f t="shared" si="7"/>
        <v>-4.8263896267915418E-3</v>
      </c>
      <c r="N7" s="5">
        <f t="shared" si="7"/>
        <v>-9.5602294455061497E-4</v>
      </c>
      <c r="O7" s="5">
        <f t="shared" si="7"/>
        <v>-9.2918622848200318E-3</v>
      </c>
      <c r="P7" s="5"/>
      <c r="Q7" s="2">
        <f t="shared" si="8"/>
        <v>43070</v>
      </c>
      <c r="R7" s="5">
        <f t="shared" si="12"/>
        <v>3.9651070578905635E-2</v>
      </c>
      <c r="S7" s="5">
        <f t="shared" si="13"/>
        <v>2.8670151757082207E-2</v>
      </c>
      <c r="T7" s="5">
        <f t="shared" si="14"/>
        <v>1.9345238095238051E-2</v>
      </c>
      <c r="U7" s="5">
        <f t="shared" si="19"/>
        <v>2.2470841167117613E-2</v>
      </c>
      <c r="V7" s="5">
        <f t="shared" si="15"/>
        <v>2.4509803921568627E-2</v>
      </c>
      <c r="W7" s="5">
        <f t="shared" si="16"/>
        <v>2.0759850851557012E-2</v>
      </c>
      <c r="X7" s="5"/>
      <c r="Y7" s="13"/>
      <c r="Z7" s="5"/>
      <c r="AA7" s="5"/>
      <c r="AB7" s="5"/>
      <c r="AC7" s="5"/>
      <c r="AD7" s="5"/>
      <c r="AE7" s="5"/>
      <c r="BA7" s="13">
        <v>2023</v>
      </c>
      <c r="BB7" s="4">
        <f t="shared" ref="BB7:BG7" si="24">(B80-B68)/B68</f>
        <v>0.13486637663144804</v>
      </c>
      <c r="BC7" s="4">
        <f t="shared" si="24"/>
        <v>0.13372241529309969</v>
      </c>
      <c r="BD7" s="4">
        <f t="shared" si="24"/>
        <v>9.9732262382864825E-2</v>
      </c>
      <c r="BE7" s="4">
        <f t="shared" si="24"/>
        <v>8.8593048646518568E-2</v>
      </c>
      <c r="BF7" s="4">
        <f t="shared" si="24"/>
        <v>0.10168302945301542</v>
      </c>
      <c r="BG7" s="4">
        <f t="shared" si="24"/>
        <v>0.18642413487133977</v>
      </c>
    </row>
    <row r="8" spans="1:60" x14ac:dyDescent="0.25">
      <c r="A8" s="2">
        <v>43101</v>
      </c>
      <c r="B8" s="3">
        <f>'Master Data '!Q8</f>
        <v>132.30000000000001</v>
      </c>
      <c r="C8" s="3">
        <f>'Master Data '!X8</f>
        <v>7.2947509370748511</v>
      </c>
      <c r="D8" s="3">
        <f>'Master Data '!T8</f>
        <v>137.80000000000001</v>
      </c>
      <c r="E8" s="34">
        <f>'Wealth Managers '!C33</f>
        <v>102.85688755394682</v>
      </c>
      <c r="F8" s="10">
        <f>'Master Data '!D8</f>
        <v>104.7</v>
      </c>
      <c r="G8" s="8">
        <f>'Master Data '!G8</f>
        <v>1017.1</v>
      </c>
      <c r="H8" s="8"/>
      <c r="I8" s="2">
        <f t="shared" si="4"/>
        <v>43101</v>
      </c>
      <c r="J8" s="5">
        <f t="shared" si="7"/>
        <v>9.1533180778033338E-3</v>
      </c>
      <c r="K8" s="5">
        <f t="shared" si="7"/>
        <v>3.8539211394647789E-3</v>
      </c>
      <c r="L8" s="5">
        <f t="shared" si="11"/>
        <v>5.8394160583942435E-3</v>
      </c>
      <c r="M8" s="5">
        <f t="shared" si="7"/>
        <v>8.0308788435527355E-4</v>
      </c>
      <c r="N8" s="5">
        <f t="shared" si="7"/>
        <v>1.9138755980861516E-3</v>
      </c>
      <c r="O8" s="5">
        <f t="shared" si="7"/>
        <v>4.1465100207325953E-3</v>
      </c>
      <c r="P8" s="5"/>
      <c r="Q8" s="2">
        <f t="shared" si="8"/>
        <v>43101</v>
      </c>
      <c r="R8" s="5">
        <f t="shared" si="12"/>
        <v>4.9167327517843119E-2</v>
      </c>
      <c r="S8" s="5">
        <f t="shared" si="13"/>
        <v>3.2634565400475268E-2</v>
      </c>
      <c r="T8" s="5">
        <f t="shared" si="14"/>
        <v>2.529761904761909E-2</v>
      </c>
      <c r="U8" s="5">
        <f t="shared" si="19"/>
        <v>2.3291975111765471E-2</v>
      </c>
      <c r="V8" s="5">
        <f t="shared" si="15"/>
        <v>2.6470588235294145E-2</v>
      </c>
      <c r="W8" s="5">
        <f t="shared" si="16"/>
        <v>2.4992441801874501E-2</v>
      </c>
      <c r="X8" s="5"/>
      <c r="BA8" s="13">
        <f t="shared" ref="BA8:BG8" si="25">Y3</f>
        <v>2024</v>
      </c>
      <c r="BB8" s="4">
        <f t="shared" si="25"/>
        <v>0.14676889375684563</v>
      </c>
      <c r="BC8" s="4">
        <f t="shared" si="25"/>
        <v>0.15684984054504</v>
      </c>
      <c r="BD8" s="4">
        <f t="shared" si="25"/>
        <v>0.13877054169202666</v>
      </c>
      <c r="BE8" s="4">
        <f t="shared" si="25"/>
        <v>0.12084820241413759</v>
      </c>
      <c r="BF8" s="4">
        <f t="shared" si="25"/>
        <v>0.11648631444939536</v>
      </c>
      <c r="BG8" s="4">
        <f t="shared" si="25"/>
        <v>0.17582828509460785</v>
      </c>
    </row>
    <row r="9" spans="1:60" x14ac:dyDescent="0.25">
      <c r="A9" s="2">
        <v>43132</v>
      </c>
      <c r="B9" s="3">
        <f>'Master Data '!Q9</f>
        <v>133.1</v>
      </c>
      <c r="C9" s="3">
        <f>'Master Data '!X9</f>
        <v>7.3345154876102487</v>
      </c>
      <c r="D9" s="3">
        <f>'Master Data '!T9</f>
        <v>140.19999999999999</v>
      </c>
      <c r="E9" s="34">
        <f>'Wealth Managers '!C34</f>
        <v>103.98943716618828</v>
      </c>
      <c r="F9" s="10">
        <f>'Master Data '!D9</f>
        <v>104.6</v>
      </c>
      <c r="G9" s="8">
        <f>'Master Data '!G9</f>
        <v>1015.1</v>
      </c>
      <c r="H9" s="8"/>
      <c r="I9" s="2">
        <f t="shared" si="4"/>
        <v>43132</v>
      </c>
      <c r="J9" s="5">
        <f t="shared" si="7"/>
        <v>6.0468631897202035E-3</v>
      </c>
      <c r="K9" s="5">
        <f t="shared" si="7"/>
        <v>5.45111832856393E-3</v>
      </c>
      <c r="L9" s="5">
        <f t="shared" si="11"/>
        <v>1.7416545718432343E-2</v>
      </c>
      <c r="M9" s="5">
        <f t="shared" si="7"/>
        <v>1.101092633828199E-2</v>
      </c>
      <c r="N9" s="5">
        <f t="shared" si="7"/>
        <v>-9.55109837631409E-4</v>
      </c>
      <c r="O9" s="5">
        <f t="shared" si="7"/>
        <v>-1.9663749877101562E-3</v>
      </c>
      <c r="P9" s="5"/>
      <c r="Q9" s="2">
        <f t="shared" si="8"/>
        <v>43132</v>
      </c>
      <c r="R9" s="5">
        <f t="shared" si="12"/>
        <v>5.5511498810467887E-2</v>
      </c>
      <c r="S9" s="5">
        <f t="shared" si="13"/>
        <v>3.8263578606638447E-2</v>
      </c>
      <c r="T9" s="5">
        <f t="shared" si="14"/>
        <v>4.3154761904761779E-2</v>
      </c>
      <c r="U9" s="5">
        <f t="shared" si="19"/>
        <v>3.4559367672276207E-2</v>
      </c>
      <c r="V9" s="5">
        <f t="shared" si="15"/>
        <v>2.5490196078431317E-2</v>
      </c>
      <c r="W9" s="5">
        <f t="shared" si="16"/>
        <v>2.2976922301723338E-2</v>
      </c>
      <c r="X9" s="5"/>
    </row>
    <row r="10" spans="1:60" x14ac:dyDescent="0.25">
      <c r="A10" s="2">
        <v>43160</v>
      </c>
      <c r="B10" s="3">
        <f>'Master Data '!Q10</f>
        <v>132.6</v>
      </c>
      <c r="C10" s="3">
        <f>'Master Data '!X10</f>
        <v>7.2321984087887943</v>
      </c>
      <c r="D10" s="3">
        <f>'Master Data '!T10</f>
        <v>137.4</v>
      </c>
      <c r="E10" s="34">
        <f>'Wealth Managers '!C35</f>
        <v>102.29872534280615</v>
      </c>
      <c r="F10" s="10">
        <f>'Master Data '!D10</f>
        <v>103.6</v>
      </c>
      <c r="G10" s="8">
        <f>'Master Data '!G10</f>
        <v>1005.1</v>
      </c>
      <c r="H10" s="8"/>
      <c r="I10" s="2">
        <f t="shared" si="4"/>
        <v>43160</v>
      </c>
      <c r="J10" s="5">
        <f t="shared" si="7"/>
        <v>-3.7565740045078888E-3</v>
      </c>
      <c r="K10" s="5">
        <f t="shared" si="7"/>
        <v>-1.3950080137439548E-2</v>
      </c>
      <c r="L10" s="5">
        <f t="shared" si="11"/>
        <v>-1.9971469329529125E-2</v>
      </c>
      <c r="M10" s="5">
        <f t="shared" si="7"/>
        <v>-1.6258495761258516E-2</v>
      </c>
      <c r="N10" s="5">
        <f t="shared" si="7"/>
        <v>-9.5602294455066923E-3</v>
      </c>
      <c r="O10" s="5">
        <f t="shared" si="7"/>
        <v>-9.8512461826421038E-3</v>
      </c>
      <c r="P10" s="5"/>
      <c r="Q10" s="2">
        <f t="shared" si="8"/>
        <v>43160</v>
      </c>
      <c r="R10" s="5">
        <f t="shared" si="12"/>
        <v>5.1546391752577324E-2</v>
      </c>
      <c r="S10" s="5">
        <f t="shared" si="13"/>
        <v>2.3779718481291078E-2</v>
      </c>
      <c r="T10" s="5">
        <f t="shared" si="14"/>
        <v>2.2321428571428572E-2</v>
      </c>
      <c r="U10" s="5">
        <f t="shared" si="19"/>
        <v>1.7738988578206216E-2</v>
      </c>
      <c r="V10" s="5">
        <f t="shared" si="15"/>
        <v>1.5686274509803866E-2</v>
      </c>
      <c r="W10" s="5">
        <f t="shared" si="16"/>
        <v>1.2899324800967518E-2</v>
      </c>
      <c r="X10" s="5"/>
      <c r="Y10">
        <f t="shared" ref="Y10:AE11" si="26">Y2</f>
        <v>2025</v>
      </c>
      <c r="Z10" s="4">
        <f t="shared" si="26"/>
        <v>5.1098376313275969E-2</v>
      </c>
      <c r="AA10" s="4">
        <f t="shared" si="26"/>
        <v>4.6018321532165042E-2</v>
      </c>
      <c r="AB10" s="4">
        <f t="shared" si="26"/>
        <v>6.2533404596472567E-2</v>
      </c>
      <c r="AC10" s="4">
        <f t="shared" si="26"/>
        <v>6.4810721603516766E-2</v>
      </c>
      <c r="AD10" s="4">
        <f t="shared" si="26"/>
        <v>-9.1220068415050985E-3</v>
      </c>
      <c r="AE10" s="4">
        <f t="shared" si="26"/>
        <v>9.1527795445871932E-2</v>
      </c>
    </row>
    <row r="11" spans="1:60" x14ac:dyDescent="0.25">
      <c r="A11" s="2">
        <v>43191</v>
      </c>
      <c r="B11" s="3">
        <f>'Master Data '!Q11</f>
        <v>128.69999999999999</v>
      </c>
      <c r="C11" s="3">
        <f>'Master Data '!X11</f>
        <v>7.1198812379550169</v>
      </c>
      <c r="D11" s="3">
        <f>'Master Data '!T11</f>
        <v>135.4</v>
      </c>
      <c r="E11" s="34">
        <f>'Wealth Managers '!C36</f>
        <v>100.47437125429342</v>
      </c>
      <c r="F11" s="10">
        <f>'Master Data '!D11</f>
        <v>101.2</v>
      </c>
      <c r="G11" s="8">
        <f>'Master Data '!G11</f>
        <v>986.4</v>
      </c>
      <c r="H11" s="8"/>
      <c r="I11" s="2">
        <f t="shared" si="4"/>
        <v>43191</v>
      </c>
      <c r="J11" s="5">
        <f t="shared" si="7"/>
        <v>-2.9411764705882398E-2</v>
      </c>
      <c r="K11" s="5">
        <f t="shared" si="7"/>
        <v>-1.5530156182840061E-2</v>
      </c>
      <c r="L11" s="5">
        <f t="shared" si="11"/>
        <v>-1.4556040756914119E-2</v>
      </c>
      <c r="M11" s="5">
        <f t="shared" si="7"/>
        <v>-1.7833595505704184E-2</v>
      </c>
      <c r="N11" s="5">
        <f t="shared" si="7"/>
        <v>-2.3166023166023085E-2</v>
      </c>
      <c r="O11" s="5">
        <f t="shared" si="7"/>
        <v>-1.8605113919013077E-2</v>
      </c>
      <c r="P11" s="5"/>
      <c r="Q11" s="2">
        <f t="shared" si="8"/>
        <v>43191</v>
      </c>
      <c r="R11" s="5">
        <f t="shared" si="12"/>
        <v>2.0618556701030882E-2</v>
      </c>
      <c r="S11" s="5">
        <f t="shared" si="13"/>
        <v>7.8802595564525981E-3</v>
      </c>
      <c r="T11" s="5">
        <f t="shared" si="14"/>
        <v>7.4404761904761901E-3</v>
      </c>
      <c r="U11" s="5">
        <f t="shared" si="19"/>
        <v>-4.1095687448200322E-4</v>
      </c>
      <c r="V11" s="5">
        <f t="shared" si="15"/>
        <v>-7.8431372549019329E-3</v>
      </c>
      <c r="W11" s="5">
        <f t="shared" si="16"/>
        <v>-5.9457825254459109E-3</v>
      </c>
      <c r="X11" s="5"/>
      <c r="Y11" s="13">
        <f t="shared" si="26"/>
        <v>2024</v>
      </c>
      <c r="Z11" s="4">
        <f t="shared" si="26"/>
        <v>0.14676889375684563</v>
      </c>
      <c r="AA11" s="4">
        <f t="shared" si="26"/>
        <v>0.15684984054504</v>
      </c>
      <c r="AB11" s="4">
        <f t="shared" si="26"/>
        <v>0.13877054169202666</v>
      </c>
      <c r="AC11" s="4">
        <f t="shared" si="26"/>
        <v>0.12084820241413759</v>
      </c>
      <c r="AD11" s="4">
        <f t="shared" si="26"/>
        <v>0.11648631444939536</v>
      </c>
      <c r="AE11" s="4">
        <f t="shared" si="26"/>
        <v>0.17582828509460785</v>
      </c>
    </row>
    <row r="12" spans="1:60" x14ac:dyDescent="0.25">
      <c r="A12" s="2">
        <v>43221</v>
      </c>
      <c r="B12" s="3">
        <f>'Master Data '!Q12</f>
        <v>131.69999999999999</v>
      </c>
      <c r="C12" s="3">
        <f>'Master Data '!X12</f>
        <v>7.2295824349277984</v>
      </c>
      <c r="D12" s="3">
        <f>'Master Data '!T12</f>
        <v>136.9</v>
      </c>
      <c r="E12" s="34">
        <f>'Wealth Managers '!C37</f>
        <v>101.94412264048901</v>
      </c>
      <c r="F12" s="10">
        <f>'Master Data '!D12</f>
        <v>102.4</v>
      </c>
      <c r="G12" s="8">
        <f>'Master Data '!G12</f>
        <v>1010.3</v>
      </c>
      <c r="H12" s="8"/>
      <c r="I12" s="2">
        <f t="shared" si="4"/>
        <v>43221</v>
      </c>
      <c r="J12" s="5">
        <f t="shared" si="7"/>
        <v>2.3310023310023312E-2</v>
      </c>
      <c r="K12" s="5">
        <f t="shared" si="7"/>
        <v>1.5407728486815323E-2</v>
      </c>
      <c r="L12" s="5">
        <f t="shared" si="11"/>
        <v>1.1078286558345642E-2</v>
      </c>
      <c r="M12" s="5">
        <f t="shared" si="7"/>
        <v>1.4628122254935656E-2</v>
      </c>
      <c r="N12" s="5">
        <f t="shared" si="7"/>
        <v>1.185770750988145E-2</v>
      </c>
      <c r="O12" s="5">
        <f t="shared" si="7"/>
        <v>2.4229521492295191E-2</v>
      </c>
      <c r="P12" s="5"/>
      <c r="Q12" s="2">
        <f t="shared" si="8"/>
        <v>43221</v>
      </c>
      <c r="R12" s="5">
        <f t="shared" si="12"/>
        <v>4.4409199048374266E-2</v>
      </c>
      <c r="S12" s="5">
        <f t="shared" si="13"/>
        <v>2.3409404942919376E-2</v>
      </c>
      <c r="T12" s="5">
        <f t="shared" si="14"/>
        <v>1.8601190476190476E-2</v>
      </c>
      <c r="U12" s="5">
        <f t="shared" si="19"/>
        <v>1.4211153853052223E-2</v>
      </c>
      <c r="V12" s="5">
        <f t="shared" si="15"/>
        <v>3.9215686274510358E-3</v>
      </c>
      <c r="W12" s="5">
        <f t="shared" si="16"/>
        <v>1.8139675501360475E-2</v>
      </c>
      <c r="X12" s="5"/>
      <c r="Y12" s="13" t="s">
        <v>3</v>
      </c>
      <c r="Z12" s="5">
        <f t="shared" ref="Z12:AE12" si="27">(1+Z4)^(1/3)-1</f>
        <v>0.10494386073104001</v>
      </c>
      <c r="AA12" s="5">
        <f t="shared" si="27"/>
        <v>0.10516163531761391</v>
      </c>
      <c r="AB12" s="5">
        <f t="shared" si="27"/>
        <v>9.6260333204915005E-2</v>
      </c>
      <c r="AC12" s="5">
        <f t="shared" si="27"/>
        <v>8.6066313392313187E-2</v>
      </c>
      <c r="AD12" s="5">
        <f t="shared" si="27"/>
        <v>6.2739824617182416E-2</v>
      </c>
      <c r="AE12" s="5">
        <f t="shared" si="27"/>
        <v>0.15198594889152295</v>
      </c>
    </row>
    <row r="13" spans="1:60" x14ac:dyDescent="0.25">
      <c r="A13" s="2">
        <v>43252</v>
      </c>
      <c r="B13" s="3">
        <f>'Master Data '!Q13</f>
        <v>135.1</v>
      </c>
      <c r="C13" s="3">
        <f>'Master Data '!X13</f>
        <v>7.4132857754478527</v>
      </c>
      <c r="D13" s="3">
        <f>'Master Data '!T13</f>
        <v>137.69999999999999</v>
      </c>
      <c r="E13" s="34">
        <f>'Wealth Managers '!C38</f>
        <v>102.7484844731987</v>
      </c>
      <c r="F13" s="10">
        <f>'Master Data '!D13</f>
        <v>105.5</v>
      </c>
      <c r="G13" s="8">
        <f>'Master Data '!G13</f>
        <v>1024.8</v>
      </c>
      <c r="H13" s="8"/>
      <c r="I13" s="2">
        <f t="shared" si="4"/>
        <v>43252</v>
      </c>
      <c r="J13" s="5">
        <f t="shared" si="7"/>
        <v>2.5816249050873243E-2</v>
      </c>
      <c r="K13" s="5">
        <f t="shared" si="7"/>
        <v>2.5409951705169121E-2</v>
      </c>
      <c r="L13" s="5">
        <f t="shared" si="11"/>
        <v>5.8436815193570702E-3</v>
      </c>
      <c r="M13" s="5">
        <f t="shared" si="7"/>
        <v>7.8902227207968603E-3</v>
      </c>
      <c r="N13" s="5">
        <f t="shared" si="7"/>
        <v>3.0273437499999944E-2</v>
      </c>
      <c r="O13" s="5">
        <f t="shared" si="7"/>
        <v>1.4352172621993469E-2</v>
      </c>
      <c r="P13" s="5"/>
      <c r="Q13" s="2">
        <f t="shared" si="8"/>
        <v>43252</v>
      </c>
      <c r="R13" s="5">
        <f t="shared" si="12"/>
        <v>7.1371927042030145E-2</v>
      </c>
      <c r="S13" s="5">
        <f t="shared" si="13"/>
        <v>4.9414188497134824E-2</v>
      </c>
      <c r="T13" s="5">
        <f t="shared" si="14"/>
        <v>2.45535714285713E-2</v>
      </c>
      <c r="U13" s="5">
        <f t="shared" si="19"/>
        <v>2.2213505742869177E-2</v>
      </c>
      <c r="V13" s="5">
        <f t="shared" si="15"/>
        <v>3.4313725490196081E-2</v>
      </c>
      <c r="W13" s="5">
        <f t="shared" si="16"/>
        <v>3.2752191877456413E-2</v>
      </c>
      <c r="X13" s="5"/>
      <c r="Y13" s="13" t="s">
        <v>4</v>
      </c>
      <c r="Z13" s="5">
        <f t="shared" ref="Z13:AE13" si="28">(1+Z5)^(1/5)-1</f>
        <v>7.4555945094732401E-2</v>
      </c>
      <c r="AA13" s="5">
        <f t="shared" si="28"/>
        <v>7.7307564773572146E-2</v>
      </c>
      <c r="AB13" s="5">
        <f t="shared" si="28"/>
        <v>7.1207014817792791E-2</v>
      </c>
      <c r="AC13" s="5">
        <f t="shared" si="28"/>
        <v>6.1989745319265488E-2</v>
      </c>
      <c r="AD13" s="5">
        <f t="shared" si="28"/>
        <v>6.5655845879729835E-2</v>
      </c>
      <c r="AE13" s="5">
        <f t="shared" si="28"/>
        <v>8.1356658290443251E-2</v>
      </c>
    </row>
    <row r="14" spans="1:60" x14ac:dyDescent="0.25">
      <c r="A14" s="2">
        <v>43282</v>
      </c>
      <c r="B14" s="3">
        <f>'Master Data '!Q14</f>
        <v>133.69999999999999</v>
      </c>
      <c r="C14" s="3">
        <f>'Master Data '!X14</f>
        <v>7.4092398856689607</v>
      </c>
      <c r="D14" s="3">
        <f>'Master Data '!T14</f>
        <v>137</v>
      </c>
      <c r="E14" s="34">
        <f>'Wealth Managers '!C39</f>
        <v>101.88745204946885</v>
      </c>
      <c r="F14" s="10">
        <f>'Master Data '!D14</f>
        <v>104.4</v>
      </c>
      <c r="G14" s="8">
        <f>'Master Data '!G14</f>
        <v>1011.5</v>
      </c>
      <c r="H14" s="8"/>
      <c r="I14" s="2">
        <f t="shared" si="4"/>
        <v>43282</v>
      </c>
      <c r="J14" s="5">
        <f t="shared" si="7"/>
        <v>-1.0362694300518177E-2</v>
      </c>
      <c r="K14" s="5">
        <f t="shared" si="7"/>
        <v>-5.4576201450261166E-4</v>
      </c>
      <c r="L14" s="5">
        <f t="shared" si="11"/>
        <v>-5.0835148874363743E-3</v>
      </c>
      <c r="M14" s="5">
        <f t="shared" si="7"/>
        <v>-8.3800012053165396E-3</v>
      </c>
      <c r="N14" s="5">
        <f t="shared" si="7"/>
        <v>-1.0426540284360136E-2</v>
      </c>
      <c r="O14" s="5">
        <f t="shared" si="7"/>
        <v>-1.2978142076502688E-2</v>
      </c>
      <c r="P14" s="5"/>
      <c r="Q14" s="2">
        <f t="shared" si="8"/>
        <v>43282</v>
      </c>
      <c r="R14" s="5">
        <f t="shared" si="12"/>
        <v>6.0269627279936518E-2</v>
      </c>
      <c r="S14" s="5">
        <f t="shared" si="13"/>
        <v>4.8841458095573005E-2</v>
      </c>
      <c r="T14" s="5">
        <f t="shared" si="14"/>
        <v>1.9345238095238051E-2</v>
      </c>
      <c r="U14" s="5">
        <f t="shared" si="19"/>
        <v>1.3647355332653087E-2</v>
      </c>
      <c r="V14" s="5">
        <f t="shared" si="15"/>
        <v>2.3529411764705938E-2</v>
      </c>
      <c r="W14" s="5">
        <f t="shared" si="16"/>
        <v>1.9348987201451222E-2</v>
      </c>
      <c r="X14" s="5"/>
      <c r="Y14" s="13" t="s">
        <v>5</v>
      </c>
      <c r="Z14" s="5">
        <f t="shared" ref="Z14:AE14" si="29">(1+Z6)^(1/7)-1</f>
        <v>6.6983443761708061E-2</v>
      </c>
      <c r="AA14" s="5">
        <f t="shared" si="29"/>
        <v>7.2113505651157483E-2</v>
      </c>
      <c r="AB14" s="5">
        <f t="shared" si="29"/>
        <v>4.7337218453304297E-2</v>
      </c>
      <c r="AC14" s="5">
        <f t="shared" si="29"/>
        <v>5.2564996069106584E-2</v>
      </c>
      <c r="AD14" s="5">
        <f t="shared" si="29"/>
        <v>7.0574836947345343E-2</v>
      </c>
      <c r="AE14" s="5">
        <f t="shared" si="29"/>
        <v>7.4202624206814116E-2</v>
      </c>
    </row>
    <row r="15" spans="1:60" x14ac:dyDescent="0.25">
      <c r="A15" s="2">
        <v>43313</v>
      </c>
      <c r="B15" s="3">
        <f>'Master Data '!Q15</f>
        <v>135.30000000000001</v>
      </c>
      <c r="C15" s="3">
        <f>'Master Data '!X15</f>
        <v>7.5320504898095866</v>
      </c>
      <c r="D15" s="3">
        <f>'Master Data '!T15</f>
        <v>139.19999999999999</v>
      </c>
      <c r="E15" s="34">
        <f>'Wealth Managers '!C40</f>
        <v>103.16085512237873</v>
      </c>
      <c r="F15" s="10">
        <f>'Master Data '!D15</f>
        <v>106.6</v>
      </c>
      <c r="G15" s="8">
        <f>'Master Data '!G15</f>
        <v>1023.6</v>
      </c>
      <c r="H15" s="8"/>
      <c r="I15" s="2">
        <f t="shared" si="4"/>
        <v>43313</v>
      </c>
      <c r="J15" s="5">
        <f t="shared" si="7"/>
        <v>1.1967090501122086E-2</v>
      </c>
      <c r="K15" s="5">
        <f t="shared" si="7"/>
        <v>1.6575331077910913E-2</v>
      </c>
      <c r="L15" s="5">
        <f t="shared" si="11"/>
        <v>1.6058394160583859E-2</v>
      </c>
      <c r="M15" s="5">
        <f t="shared" si="7"/>
        <v>1.2498134434568231E-2</v>
      </c>
      <c r="N15" s="5">
        <f t="shared" si="7"/>
        <v>2.107279693486579E-2</v>
      </c>
      <c r="O15" s="5">
        <f t="shared" si="7"/>
        <v>1.1962432031636206E-2</v>
      </c>
      <c r="P15" s="5"/>
      <c r="Q15" s="2">
        <f t="shared" si="8"/>
        <v>43313</v>
      </c>
      <c r="R15" s="5">
        <f t="shared" si="12"/>
        <v>7.2957969865186503E-2</v>
      </c>
      <c r="S15" s="5">
        <f t="shared" si="13"/>
        <v>6.6226352511745953E-2</v>
      </c>
      <c r="T15" s="5">
        <f t="shared" si="14"/>
        <v>3.5714285714285587E-2</v>
      </c>
      <c r="U15" s="5">
        <f t="shared" si="19"/>
        <v>2.631605624884514E-2</v>
      </c>
      <c r="V15" s="5">
        <f t="shared" si="15"/>
        <v>4.5098039215686218E-2</v>
      </c>
      <c r="W15" s="5">
        <f t="shared" si="16"/>
        <v>3.1542880177365784E-2</v>
      </c>
      <c r="X15" s="5"/>
      <c r="Y15" s="13"/>
      <c r="Z15" s="5"/>
      <c r="AA15" s="5"/>
      <c r="AB15" s="5"/>
      <c r="AC15" s="5"/>
      <c r="AD15" s="5"/>
      <c r="AE15" s="5"/>
    </row>
    <row r="16" spans="1:60" x14ac:dyDescent="0.25">
      <c r="A16" s="2">
        <v>43344</v>
      </c>
      <c r="B16" s="3">
        <f>'Master Data '!Q16</f>
        <v>135.9</v>
      </c>
      <c r="C16" s="3">
        <f>'Master Data '!X16</f>
        <v>7.6158255748467374</v>
      </c>
      <c r="D16" s="3">
        <f>'Master Data '!T16</f>
        <v>139.6</v>
      </c>
      <c r="E16" s="34">
        <f>'Wealth Managers '!C41</f>
        <v>103.1099848408129</v>
      </c>
      <c r="F16" s="10">
        <f>'Master Data '!D16</f>
        <v>108</v>
      </c>
      <c r="G16" s="8">
        <f>'Master Data '!G16</f>
        <v>1016.9</v>
      </c>
      <c r="H16" s="8"/>
      <c r="I16" s="2">
        <f t="shared" si="4"/>
        <v>43344</v>
      </c>
      <c r="J16" s="5">
        <f t="shared" si="7"/>
        <v>4.4345898004434165E-3</v>
      </c>
      <c r="K16" s="5">
        <f t="shared" si="7"/>
        <v>1.1122480545037967E-2</v>
      </c>
      <c r="L16" s="5">
        <f t="shared" si="11"/>
        <v>2.8735632183908458E-3</v>
      </c>
      <c r="M16" s="5">
        <f t="shared" si="7"/>
        <v>-4.9311612922836243E-4</v>
      </c>
      <c r="N16" s="5">
        <f t="shared" si="7"/>
        <v>1.3133208255159529E-2</v>
      </c>
      <c r="O16" s="5">
        <f t="shared" si="7"/>
        <v>-6.5455255959359568E-3</v>
      </c>
      <c r="P16" s="5"/>
      <c r="Q16" s="2">
        <f t="shared" si="8"/>
        <v>43344</v>
      </c>
      <c r="R16" s="5">
        <f t="shared" si="12"/>
        <v>7.7716098334655134E-2</v>
      </c>
      <c r="S16" s="5">
        <f t="shared" si="13"/>
        <v>7.8085434374164639E-2</v>
      </c>
      <c r="T16" s="5">
        <f t="shared" si="14"/>
        <v>3.8690476190476102E-2</v>
      </c>
      <c r="U16" s="5">
        <f t="shared" si="19"/>
        <v>2.5809963247822792E-2</v>
      </c>
      <c r="V16" s="5">
        <f t="shared" si="15"/>
        <v>5.8823529411764705E-2</v>
      </c>
      <c r="W16" s="5">
        <f t="shared" si="16"/>
        <v>2.479088985185934E-2</v>
      </c>
      <c r="X16" s="5"/>
    </row>
    <row r="17" spans="1:31" x14ac:dyDescent="0.25">
      <c r="A17" s="2">
        <v>43374</v>
      </c>
      <c r="B17" s="3">
        <f>'Master Data '!Q17</f>
        <v>136.5</v>
      </c>
      <c r="C17" s="3">
        <f>'Master Data '!X17</f>
        <v>7.6309955162339236</v>
      </c>
      <c r="D17" s="3">
        <f>'Master Data '!T17</f>
        <v>140.19999999999999</v>
      </c>
      <c r="E17" s="34">
        <f>'Wealth Managers '!C42</f>
        <v>102.90148723069717</v>
      </c>
      <c r="F17" s="10">
        <f>'Master Data '!D17</f>
        <v>108.2</v>
      </c>
      <c r="G17" s="8">
        <f>'Master Data '!G17</f>
        <v>1023.9</v>
      </c>
      <c r="H17" s="8"/>
      <c r="I17" s="2">
        <f t="shared" si="4"/>
        <v>43374</v>
      </c>
      <c r="J17" s="5">
        <f t="shared" si="7"/>
        <v>4.4150110375275522E-3</v>
      </c>
      <c r="K17" s="5">
        <f t="shared" si="7"/>
        <v>1.991897167037137E-3</v>
      </c>
      <c r="L17" s="5">
        <f t="shared" si="11"/>
        <v>4.2979942693409335E-3</v>
      </c>
      <c r="M17" s="5">
        <f t="shared" si="7"/>
        <v>-2.0220894265246827E-3</v>
      </c>
      <c r="N17" s="5">
        <f t="shared" si="7"/>
        <v>1.8518518518518782E-3</v>
      </c>
      <c r="O17" s="5">
        <f t="shared" si="7"/>
        <v>6.8836660438587865E-3</v>
      </c>
      <c r="P17" s="5"/>
      <c r="Q17" s="2">
        <f t="shared" si="8"/>
        <v>43374</v>
      </c>
      <c r="R17" s="5">
        <f t="shared" si="12"/>
        <v>8.2474226804123765E-2</v>
      </c>
      <c r="S17" s="5">
        <f t="shared" si="13"/>
        <v>8.0232869696718542E-2</v>
      </c>
      <c r="T17" s="5">
        <f t="shared" si="14"/>
        <v>4.3154761904761779E-2</v>
      </c>
      <c r="U17" s="5">
        <f t="shared" si="19"/>
        <v>2.3735683767515694E-2</v>
      </c>
      <c r="V17" s="5">
        <f t="shared" si="15"/>
        <v>6.0784313725490223E-2</v>
      </c>
      <c r="W17" s="5">
        <f t="shared" si="16"/>
        <v>3.1845208102388417E-2</v>
      </c>
      <c r="X17" s="5"/>
      <c r="Z17" s="1"/>
      <c r="AA17" s="1"/>
      <c r="AB17" s="1"/>
      <c r="AC17" s="1"/>
      <c r="AD17" s="1"/>
      <c r="AE17" s="1"/>
    </row>
    <row r="18" spans="1:31" x14ac:dyDescent="0.25">
      <c r="A18" s="2">
        <v>43405</v>
      </c>
      <c r="B18" s="3">
        <f>'Master Data '!Q18</f>
        <v>132.30000000000001</v>
      </c>
      <c r="C18" s="3">
        <f>'Master Data '!X18</f>
        <v>7.3884474982984658</v>
      </c>
      <c r="D18" s="3">
        <f>'Master Data '!T18</f>
        <v>135.30000000000001</v>
      </c>
      <c r="E18" s="34">
        <f>'Wealth Managers '!C43</f>
        <v>99.60714660830827</v>
      </c>
      <c r="F18" s="10">
        <f>'Master Data '!D18</f>
        <v>105.6</v>
      </c>
      <c r="G18" s="8">
        <f>'Master Data '!G18</f>
        <v>978.5</v>
      </c>
      <c r="H18" s="8"/>
      <c r="I18" s="2">
        <f t="shared" si="4"/>
        <v>43405</v>
      </c>
      <c r="J18" s="5">
        <f t="shared" si="7"/>
        <v>-3.0769230769230688E-2</v>
      </c>
      <c r="K18" s="5">
        <f t="shared" si="7"/>
        <v>-3.1784583992936342E-2</v>
      </c>
      <c r="L18" s="5">
        <f t="shared" si="11"/>
        <v>-3.4950071326676019E-2</v>
      </c>
      <c r="M18" s="5">
        <f t="shared" si="7"/>
        <v>-3.2014509323886102E-2</v>
      </c>
      <c r="N18" s="5">
        <f t="shared" si="7"/>
        <v>-2.4029574861367916E-2</v>
      </c>
      <c r="O18" s="5">
        <f t="shared" si="7"/>
        <v>-4.4340267604258209E-2</v>
      </c>
      <c r="P18" s="5"/>
      <c r="Q18" s="2">
        <f t="shared" si="8"/>
        <v>43405</v>
      </c>
      <c r="R18" s="5">
        <f t="shared" si="12"/>
        <v>4.9167327517843119E-2</v>
      </c>
      <c r="S18" s="5">
        <f t="shared" si="13"/>
        <v>4.5898117317912532E-2</v>
      </c>
      <c r="T18" s="5">
        <f t="shared" si="14"/>
        <v>6.6964285714286136E-3</v>
      </c>
      <c r="U18" s="5">
        <f t="shared" si="19"/>
        <v>-9.0387118256543518E-3</v>
      </c>
      <c r="V18" s="5">
        <f t="shared" si="15"/>
        <v>3.5294117647058768E-2</v>
      </c>
      <c r="W18" s="5">
        <f t="shared" si="16"/>
        <v>-1.3907084551042986E-2</v>
      </c>
      <c r="X18" s="5"/>
      <c r="Z18" s="4"/>
      <c r="AA18" s="4"/>
      <c r="AB18" s="4"/>
      <c r="AC18" s="4"/>
      <c r="AD18" s="4"/>
      <c r="AE18" s="4"/>
    </row>
    <row r="19" spans="1:31" x14ac:dyDescent="0.25">
      <c r="A19" s="2">
        <v>43435</v>
      </c>
      <c r="B19" s="3">
        <f>'Master Data '!Q19</f>
        <v>132.9</v>
      </c>
      <c r="C19" s="3">
        <f>'Master Data '!X19</f>
        <v>7.4506372390924636</v>
      </c>
      <c r="D19" s="3">
        <f>'Master Data '!T19</f>
        <v>135.9</v>
      </c>
      <c r="E19" s="34">
        <f>'Wealth Managers '!C44</f>
        <v>99.666952501736205</v>
      </c>
      <c r="F19" s="10">
        <f>'Master Data '!D19</f>
        <v>107.3</v>
      </c>
      <c r="G19" s="8">
        <f>'Master Data '!G19</f>
        <v>972.2</v>
      </c>
      <c r="H19" s="8"/>
      <c r="I19" s="2">
        <f t="shared" si="4"/>
        <v>43435</v>
      </c>
      <c r="J19" s="5">
        <f t="shared" ref="J19:O61" si="30">(B19-B18)/B18</f>
        <v>4.5351473922902062E-3</v>
      </c>
      <c r="K19" s="5">
        <f t="shared" si="30"/>
        <v>8.4171594652760039E-3</v>
      </c>
      <c r="L19" s="5">
        <f t="shared" si="11"/>
        <v>4.4345898004434165E-3</v>
      </c>
      <c r="M19" s="5">
        <f t="shared" si="30"/>
        <v>6.0041769556067818E-4</v>
      </c>
      <c r="N19" s="5">
        <f t="shared" si="30"/>
        <v>1.6098484848484876E-2</v>
      </c>
      <c r="O19" s="5">
        <f t="shared" si="30"/>
        <v>-6.438426162493566E-3</v>
      </c>
      <c r="P19" s="5"/>
      <c r="Q19" s="2">
        <f t="shared" si="8"/>
        <v>43435</v>
      </c>
      <c r="R19" s="5">
        <f t="shared" si="12"/>
        <v>5.392545598731175E-2</v>
      </c>
      <c r="S19" s="5">
        <f t="shared" si="13"/>
        <v>5.4701608555809349E-2</v>
      </c>
      <c r="T19" s="5">
        <f t="shared" si="14"/>
        <v>1.1160714285714286E-2</v>
      </c>
      <c r="U19" s="5">
        <f t="shared" si="19"/>
        <v>-8.4437211326188703E-3</v>
      </c>
      <c r="V19" s="5">
        <f t="shared" si="15"/>
        <v>5.1960784313725465E-2</v>
      </c>
      <c r="W19" s="5">
        <f t="shared" si="16"/>
        <v>-2.0255970976519107E-2</v>
      </c>
      <c r="X19" s="5"/>
      <c r="Z19" s="4"/>
      <c r="AA19" s="4"/>
      <c r="AB19" s="4"/>
      <c r="AC19" s="4"/>
      <c r="AD19" s="4"/>
      <c r="AE19" s="4"/>
    </row>
    <row r="20" spans="1:31" x14ac:dyDescent="0.25">
      <c r="A20" s="2">
        <v>43466</v>
      </c>
      <c r="B20" s="3">
        <f>'Master Data '!Q20</f>
        <v>126.2</v>
      </c>
      <c r="C20" s="3">
        <f>'Master Data '!X20</f>
        <v>7.0995341141093524</v>
      </c>
      <c r="D20" s="3">
        <f>'Master Data '!T20</f>
        <v>131.1</v>
      </c>
      <c r="E20" s="34">
        <f>'Wealth Managers '!C45</f>
        <v>96.081028755426061</v>
      </c>
      <c r="F20" s="10">
        <f>'Master Data '!D20</f>
        <v>102.3</v>
      </c>
      <c r="G20" s="8">
        <f>'Master Data '!G20</f>
        <v>929.5</v>
      </c>
      <c r="H20" s="8"/>
      <c r="I20" s="2">
        <f t="shared" si="4"/>
        <v>43466</v>
      </c>
      <c r="J20" s="5">
        <f t="shared" si="30"/>
        <v>-5.0413844996237793E-2</v>
      </c>
      <c r="K20" s="5">
        <f t="shared" si="30"/>
        <v>-4.7123905474946701E-2</v>
      </c>
      <c r="L20" s="5">
        <f t="shared" si="11"/>
        <v>-3.5320088300220834E-2</v>
      </c>
      <c r="M20" s="5">
        <f t="shared" si="30"/>
        <v>-3.5979064838444583E-2</v>
      </c>
      <c r="N20" s="5">
        <f t="shared" si="30"/>
        <v>-4.6598322460391424E-2</v>
      </c>
      <c r="O20" s="5">
        <f t="shared" si="30"/>
        <v>-4.3921003908660813E-2</v>
      </c>
      <c r="P20" s="5"/>
      <c r="Q20" s="2">
        <f t="shared" si="8"/>
        <v>43466</v>
      </c>
      <c r="R20" s="5">
        <f t="shared" si="12"/>
        <v>7.9302141157818026E-4</v>
      </c>
      <c r="S20" s="5">
        <f t="shared" si="13"/>
        <v>4.9999496499511494E-3</v>
      </c>
      <c r="T20" s="5">
        <f t="shared" si="14"/>
        <v>-2.4553571428571511E-2</v>
      </c>
      <c r="U20" s="5">
        <f t="shared" si="19"/>
        <v>-4.4118988780955215E-2</v>
      </c>
      <c r="V20" s="5">
        <f t="shared" si="15"/>
        <v>2.9411764705882075E-3</v>
      </c>
      <c r="W20" s="5">
        <f t="shared" si="16"/>
        <v>-6.3287312304746504E-2</v>
      </c>
      <c r="X20" s="5"/>
    </row>
    <row r="21" spans="1:31" x14ac:dyDescent="0.25">
      <c r="A21" s="2">
        <v>43497</v>
      </c>
      <c r="B21" s="3">
        <f>'Master Data '!Q21</f>
        <v>132.69999999999999</v>
      </c>
      <c r="C21" s="3">
        <f>'Master Data '!X21</f>
        <v>7.4344425135054619</v>
      </c>
      <c r="D21" s="3">
        <f>'Master Data '!T21</f>
        <v>135.69999999999999</v>
      </c>
      <c r="E21" s="34">
        <f>'Wealth Managers '!C46</f>
        <v>99.845037678496709</v>
      </c>
      <c r="F21" s="10">
        <f>'Master Data '!D21</f>
        <v>105.5</v>
      </c>
      <c r="G21" s="8">
        <f>'Master Data '!G21</f>
        <v>975.2</v>
      </c>
      <c r="H21" s="8"/>
      <c r="I21" s="2">
        <f t="shared" si="4"/>
        <v>43497</v>
      </c>
      <c r="J21" s="5">
        <f t="shared" si="30"/>
        <v>5.1505546751188479E-2</v>
      </c>
      <c r="K21" s="5">
        <f t="shared" si="30"/>
        <v>4.717329250246504E-2</v>
      </c>
      <c r="L21" s="5">
        <f t="shared" si="11"/>
        <v>3.508771929824557E-2</v>
      </c>
      <c r="M21" s="5">
        <f t="shared" si="30"/>
        <v>3.9175360337282819E-2</v>
      </c>
      <c r="N21" s="5">
        <f t="shared" si="30"/>
        <v>3.1280547409579695E-2</v>
      </c>
      <c r="O21" s="5">
        <f t="shared" si="30"/>
        <v>4.9166218396987676E-2</v>
      </c>
      <c r="P21" s="5"/>
      <c r="Q21" s="2">
        <f t="shared" si="8"/>
        <v>43497</v>
      </c>
      <c r="R21" s="5">
        <f t="shared" si="12"/>
        <v>5.2339413164155392E-2</v>
      </c>
      <c r="S21" s="5">
        <f t="shared" si="13"/>
        <v>5.2409106239750931E-2</v>
      </c>
      <c r="T21" s="5">
        <f t="shared" si="14"/>
        <v>9.6726190476189196E-3</v>
      </c>
      <c r="U21" s="5">
        <f t="shared" si="19"/>
        <v>-6.6720057268828568E-3</v>
      </c>
      <c r="V21" s="5">
        <f t="shared" si="15"/>
        <v>3.4313725490196081E-2</v>
      </c>
      <c r="W21" s="5">
        <f t="shared" si="16"/>
        <v>-1.7232691726292361E-2</v>
      </c>
      <c r="X21" s="5"/>
    </row>
    <row r="22" spans="1:31" x14ac:dyDescent="0.25">
      <c r="A22" s="2">
        <v>43525</v>
      </c>
      <c r="B22" s="3">
        <f>'Master Data '!Q22</f>
        <v>135.6</v>
      </c>
      <c r="C22" s="3">
        <f>'Master Data '!X22</f>
        <v>7.5996173611822382</v>
      </c>
      <c r="D22" s="3">
        <f>'Master Data '!T22</f>
        <v>137.5</v>
      </c>
      <c r="E22" s="34">
        <f>'Wealth Managers '!C47</f>
        <v>101.56749443875738</v>
      </c>
      <c r="F22" s="10">
        <f>'Master Data '!D22</f>
        <v>108.5</v>
      </c>
      <c r="G22" s="8">
        <f>'Master Data '!G22</f>
        <v>991.41899999999998</v>
      </c>
      <c r="H22" s="8"/>
      <c r="I22" s="2">
        <f t="shared" si="4"/>
        <v>43525</v>
      </c>
      <c r="J22" s="5">
        <f t="shared" si="30"/>
        <v>2.1853805576488364E-2</v>
      </c>
      <c r="K22" s="5">
        <f t="shared" si="30"/>
        <v>2.2217516293483799E-2</v>
      </c>
      <c r="L22" s="5">
        <f t="shared" si="11"/>
        <v>1.3264554163596252E-2</v>
      </c>
      <c r="M22" s="5">
        <f t="shared" si="30"/>
        <v>1.7251300618534689E-2</v>
      </c>
      <c r="N22" s="5">
        <f t="shared" si="30"/>
        <v>2.843601895734597E-2</v>
      </c>
      <c r="O22" s="5">
        <f t="shared" si="30"/>
        <v>1.6631460213289515E-2</v>
      </c>
      <c r="P22" s="5"/>
      <c r="Q22" s="2">
        <f t="shared" si="8"/>
        <v>43525</v>
      </c>
      <c r="R22" s="5">
        <f t="shared" si="12"/>
        <v>7.5337034099920708E-2</v>
      </c>
      <c r="S22" s="5">
        <f t="shared" si="13"/>
        <v>7.5791022705043329E-2</v>
      </c>
      <c r="T22" s="5">
        <f t="shared" si="14"/>
        <v>2.3065476190476147E-2</v>
      </c>
      <c r="U22" s="5">
        <f t="shared" si="19"/>
        <v>1.0464194115128791E-2</v>
      </c>
      <c r="V22" s="5">
        <f t="shared" si="15"/>
        <v>6.3725490196078427E-2</v>
      </c>
      <c r="W22" s="5">
        <f t="shared" si="16"/>
        <v>-8.8783633981655936E-4</v>
      </c>
      <c r="X22" s="5"/>
    </row>
    <row r="23" spans="1:31" x14ac:dyDescent="0.25">
      <c r="A23" s="2">
        <v>43556</v>
      </c>
      <c r="B23" s="3">
        <f>'Master Data '!Q23</f>
        <v>137.6</v>
      </c>
      <c r="C23" s="3">
        <f>'Master Data '!X23</f>
        <v>7.772537057405323</v>
      </c>
      <c r="D23" s="3">
        <f>'Master Data '!T23</f>
        <v>139.19999999999999</v>
      </c>
      <c r="E23" s="34">
        <f>'Wealth Managers '!C48</f>
        <v>102.87985364408364</v>
      </c>
      <c r="F23" s="10">
        <f>'Master Data '!D23</f>
        <v>110.4</v>
      </c>
      <c r="G23" s="8">
        <f>'Master Data '!G23</f>
        <v>1008.623</v>
      </c>
      <c r="H23" s="8"/>
      <c r="I23" s="2">
        <f t="shared" si="4"/>
        <v>43556</v>
      </c>
      <c r="J23" s="5">
        <f t="shared" si="30"/>
        <v>1.4749262536873156E-2</v>
      </c>
      <c r="K23" s="5">
        <f t="shared" si="30"/>
        <v>2.2753737195550652E-2</v>
      </c>
      <c r="L23" s="5">
        <f t="shared" si="11"/>
        <v>1.2363636363636282E-2</v>
      </c>
      <c r="M23" s="5">
        <f t="shared" si="30"/>
        <v>1.2921055231086546E-2</v>
      </c>
      <c r="N23" s="5">
        <f t="shared" si="30"/>
        <v>1.751152073732724E-2</v>
      </c>
      <c r="O23" s="5">
        <f t="shared" si="30"/>
        <v>1.7352905280209541E-2</v>
      </c>
      <c r="P23" s="5"/>
      <c r="Q23" s="2">
        <f t="shared" si="8"/>
        <v>43556</v>
      </c>
      <c r="R23" s="5">
        <f t="shared" si="12"/>
        <v>9.1197462331482959E-2</v>
      </c>
      <c r="S23" s="5">
        <f t="shared" si="13"/>
        <v>0.10026928891300654</v>
      </c>
      <c r="T23" s="5">
        <f t="shared" si="14"/>
        <v>3.5714285714285587E-2</v>
      </c>
      <c r="U23" s="5">
        <f t="shared" si="19"/>
        <v>2.3520457776325731E-2</v>
      </c>
      <c r="V23" s="5">
        <f t="shared" si="15"/>
        <v>8.2352941176470643E-2</v>
      </c>
      <c r="W23" s="5">
        <f t="shared" si="16"/>
        <v>1.644966240048382E-2</v>
      </c>
      <c r="X23" s="5"/>
    </row>
    <row r="24" spans="1:31" x14ac:dyDescent="0.25">
      <c r="A24" s="2">
        <v>43586</v>
      </c>
      <c r="B24" s="3">
        <f>'Master Data '!Q24</f>
        <v>139.4</v>
      </c>
      <c r="C24" s="3">
        <f>'Master Data '!X24</f>
        <v>7.9401618353276584</v>
      </c>
      <c r="D24" s="3">
        <f>'Master Data '!T24</f>
        <v>141.1</v>
      </c>
      <c r="E24" s="34">
        <f>'Wealth Managers '!C49</f>
        <v>104.69252873112747</v>
      </c>
      <c r="F24" s="10">
        <f>'Master Data '!D24</f>
        <v>113.3</v>
      </c>
      <c r="G24" s="8">
        <f>'Master Data '!G24</f>
        <v>1031.0509999999999</v>
      </c>
      <c r="H24" s="8"/>
      <c r="I24" s="2">
        <f t="shared" si="4"/>
        <v>43586</v>
      </c>
      <c r="J24" s="5">
        <f t="shared" si="30"/>
        <v>1.3081395348837293E-2</v>
      </c>
      <c r="K24" s="5">
        <f t="shared" si="30"/>
        <v>2.1566288675668659E-2</v>
      </c>
      <c r="L24" s="5">
        <f t="shared" si="11"/>
        <v>1.3649425287356364E-2</v>
      </c>
      <c r="M24" s="5">
        <f t="shared" si="30"/>
        <v>1.7619339674751482E-2</v>
      </c>
      <c r="N24" s="5">
        <f t="shared" si="30"/>
        <v>2.6268115942028908E-2</v>
      </c>
      <c r="O24" s="5">
        <f t="shared" si="30"/>
        <v>2.2236256757975855E-2</v>
      </c>
      <c r="P24" s="5"/>
      <c r="Q24" s="2">
        <f t="shared" si="8"/>
        <v>43586</v>
      </c>
      <c r="R24" s="5">
        <f t="shared" si="12"/>
        <v>0.10547184773988907</v>
      </c>
      <c r="S24" s="5">
        <f t="shared" si="13"/>
        <v>0.12399801401867713</v>
      </c>
      <c r="T24" s="5">
        <f t="shared" si="14"/>
        <v>4.9851190476190389E-2</v>
      </c>
      <c r="U24" s="5">
        <f t="shared" si="19"/>
        <v>4.1554212385943944E-2</v>
      </c>
      <c r="V24" s="5">
        <f t="shared" si="15"/>
        <v>0.11078431372549016</v>
      </c>
      <c r="W24" s="5">
        <f t="shared" si="16"/>
        <v>3.9051698075178852E-2</v>
      </c>
      <c r="X24" s="5"/>
    </row>
    <row r="25" spans="1:31" x14ac:dyDescent="0.25">
      <c r="A25" s="2">
        <v>43617</v>
      </c>
      <c r="B25" s="3">
        <f>'Master Data '!Q25</f>
        <v>136.30000000000001</v>
      </c>
      <c r="C25" s="3">
        <f>'Master Data '!X25</f>
        <v>7.7257799587138063</v>
      </c>
      <c r="D25" s="3">
        <f>'Master Data '!T25</f>
        <v>137.19999999999999</v>
      </c>
      <c r="E25" s="34">
        <f>'Wealth Managers '!C50</f>
        <v>101.94514161377153</v>
      </c>
      <c r="F25" s="10">
        <f>'Master Data '!D25</f>
        <v>111.4</v>
      </c>
      <c r="G25" s="8">
        <f>'Master Data '!G25</f>
        <v>1016.832</v>
      </c>
      <c r="H25" s="8"/>
      <c r="I25" s="2">
        <f t="shared" si="4"/>
        <v>43617</v>
      </c>
      <c r="J25" s="5">
        <f t="shared" si="30"/>
        <v>-2.2238163558106129E-2</v>
      </c>
      <c r="K25" s="5">
        <f t="shared" si="30"/>
        <v>-2.6999686034107823E-2</v>
      </c>
      <c r="L25" s="5">
        <f t="shared" si="11"/>
        <v>-2.7639971651311167E-2</v>
      </c>
      <c r="M25" s="5">
        <f t="shared" si="30"/>
        <v>-2.6242437265144414E-2</v>
      </c>
      <c r="N25" s="5">
        <f t="shared" si="30"/>
        <v>-1.6769638128861356E-2</v>
      </c>
      <c r="O25" s="5">
        <f t="shared" si="30"/>
        <v>-1.3790782415224793E-2</v>
      </c>
      <c r="P25" s="5"/>
      <c r="Q25" s="2">
        <f t="shared" si="8"/>
        <v>43617</v>
      </c>
      <c r="R25" s="5">
        <f t="shared" si="12"/>
        <v>8.0888183980967629E-2</v>
      </c>
      <c r="S25" s="5">
        <f t="shared" si="13"/>
        <v>9.365042053721212E-2</v>
      </c>
      <c r="T25" s="5">
        <f t="shared" si="14"/>
        <v>2.0833333333333207E-2</v>
      </c>
      <c r="U25" s="5">
        <f t="shared" si="19"/>
        <v>1.4221291309158909E-2</v>
      </c>
      <c r="V25" s="5">
        <f t="shared" si="15"/>
        <v>9.21568627450981E-2</v>
      </c>
      <c r="W25" s="5">
        <f t="shared" si="16"/>
        <v>2.4722362188854218E-2</v>
      </c>
      <c r="X25" s="5"/>
    </row>
    <row r="26" spans="1:31" x14ac:dyDescent="0.25">
      <c r="A26" s="2">
        <v>43647</v>
      </c>
      <c r="B26" s="3">
        <f>'Master Data '!Q26</f>
        <v>139</v>
      </c>
      <c r="C26" s="3">
        <f>'Master Data '!X26</f>
        <v>7.959135672811823</v>
      </c>
      <c r="D26" s="3">
        <f>'Master Data '!T26</f>
        <v>141</v>
      </c>
      <c r="E26" s="34">
        <f>'Wealth Managers '!C51</f>
        <v>104.59329640992199</v>
      </c>
      <c r="F26" s="10">
        <f>'Master Data '!D26</f>
        <v>114.2</v>
      </c>
      <c r="G26" s="8">
        <f>'Master Data '!G26</f>
        <v>1037.788</v>
      </c>
      <c r="H26" s="8"/>
      <c r="I26" s="2">
        <f t="shared" si="4"/>
        <v>43647</v>
      </c>
      <c r="J26" s="5">
        <f t="shared" si="30"/>
        <v>1.9809244314013121E-2</v>
      </c>
      <c r="K26" s="5">
        <f t="shared" si="30"/>
        <v>3.0204809785556713E-2</v>
      </c>
      <c r="L26" s="5">
        <f t="shared" si="11"/>
        <v>2.7696793002915537E-2</v>
      </c>
      <c r="M26" s="5">
        <f t="shared" si="30"/>
        <v>2.5976272672053768E-2</v>
      </c>
      <c r="N26" s="5">
        <f t="shared" si="30"/>
        <v>2.5134649910233366E-2</v>
      </c>
      <c r="O26" s="5">
        <f t="shared" si="30"/>
        <v>2.060910750251764E-2</v>
      </c>
      <c r="P26" s="5"/>
      <c r="Q26" s="2">
        <f t="shared" si="8"/>
        <v>43647</v>
      </c>
      <c r="R26" s="5">
        <f t="shared" si="12"/>
        <v>0.10229976209357658</v>
      </c>
      <c r="S26" s="5">
        <f t="shared" si="13"/>
        <v>0.12668392346143273</v>
      </c>
      <c r="T26" s="5">
        <f t="shared" si="14"/>
        <v>4.9107142857142815E-2</v>
      </c>
      <c r="U26" s="5">
        <f t="shared" si="19"/>
        <v>4.0566980122008094E-2</v>
      </c>
      <c r="V26" s="5">
        <f t="shared" si="15"/>
        <v>0.11960784313725493</v>
      </c>
      <c r="W26" s="5">
        <f t="shared" si="16"/>
        <v>4.5840975511438134E-2</v>
      </c>
      <c r="X26" s="5"/>
    </row>
    <row r="27" spans="1:31" x14ac:dyDescent="0.25">
      <c r="A27" s="2">
        <v>43678</v>
      </c>
      <c r="B27" s="3">
        <f>'Master Data '!Q27</f>
        <v>141.19999999999999</v>
      </c>
      <c r="C27" s="3">
        <f>'Master Data '!X27</f>
        <v>8.1099035019420143</v>
      </c>
      <c r="D27" s="3">
        <f>'Master Data '!T27</f>
        <v>142.1</v>
      </c>
      <c r="E27" s="34">
        <f>'Wealth Managers '!C52</f>
        <v>106.10286613669605</v>
      </c>
      <c r="F27" s="10">
        <f>'Master Data '!D27</f>
        <v>116.3</v>
      </c>
      <c r="G27" s="8">
        <f>'Master Data '!G27</f>
        <v>1048.357</v>
      </c>
      <c r="H27" s="8"/>
      <c r="I27" s="2">
        <f t="shared" si="4"/>
        <v>43678</v>
      </c>
      <c r="J27" s="5">
        <f t="shared" si="30"/>
        <v>1.582733812949632E-2</v>
      </c>
      <c r="K27" s="5">
        <f t="shared" si="30"/>
        <v>1.8942738926440193E-2</v>
      </c>
      <c r="L27" s="5">
        <f t="shared" si="11"/>
        <v>7.8014184397162721E-3</v>
      </c>
      <c r="M27" s="5">
        <f t="shared" si="30"/>
        <v>1.443275791650887E-2</v>
      </c>
      <c r="N27" s="5">
        <f t="shared" si="30"/>
        <v>1.838879159369522E-2</v>
      </c>
      <c r="O27" s="5">
        <f t="shared" si="30"/>
        <v>1.0184160926894472E-2</v>
      </c>
      <c r="P27" s="5"/>
      <c r="Q27" s="2">
        <f t="shared" si="8"/>
        <v>43678</v>
      </c>
      <c r="R27" s="5">
        <f t="shared" si="12"/>
        <v>0.11974623314829497</v>
      </c>
      <c r="S27" s="5">
        <f t="shared" si="13"/>
        <v>0.14802640287617996</v>
      </c>
      <c r="T27" s="5">
        <f t="shared" si="14"/>
        <v>5.7291666666666581E-2</v>
      </c>
      <c r="U27" s="5">
        <f t="shared" si="19"/>
        <v>5.5585231442021737E-2</v>
      </c>
      <c r="V27" s="5">
        <f t="shared" si="15"/>
        <v>0.14019607843137252</v>
      </c>
      <c r="W27" s="5">
        <f t="shared" si="16"/>
        <v>5.6491988309986918E-2</v>
      </c>
      <c r="X27" s="5"/>
    </row>
    <row r="28" spans="1:31" x14ac:dyDescent="0.25">
      <c r="A28" s="2">
        <v>43709</v>
      </c>
      <c r="B28" s="3">
        <f>'Master Data '!Q28</f>
        <v>140.9</v>
      </c>
      <c r="C28" s="3">
        <f>'Master Data '!X28</f>
        <v>8.1320984452188441</v>
      </c>
      <c r="D28" s="3">
        <f>'Master Data '!T28</f>
        <v>140.9</v>
      </c>
      <c r="E28" s="34">
        <f>'Wealth Managers '!C53</f>
        <v>105.48764142173422</v>
      </c>
      <c r="F28" s="10">
        <f>'Master Data '!D28</f>
        <v>117.4</v>
      </c>
      <c r="G28" s="8">
        <f>'Master Data '!G28</f>
        <v>1055.174</v>
      </c>
      <c r="H28" s="8"/>
      <c r="I28" s="2">
        <f t="shared" si="4"/>
        <v>43709</v>
      </c>
      <c r="J28" s="5">
        <f t="shared" si="30"/>
        <v>-2.124645892351154E-3</v>
      </c>
      <c r="K28" s="5">
        <f t="shared" si="30"/>
        <v>2.7367703292048985E-3</v>
      </c>
      <c r="L28" s="5">
        <f t="shared" si="11"/>
        <v>-8.4447572132300402E-3</v>
      </c>
      <c r="M28" s="5">
        <f t="shared" si="30"/>
        <v>-5.7983797927683737E-3</v>
      </c>
      <c r="N28" s="5">
        <f t="shared" si="30"/>
        <v>9.4582975064489132E-3</v>
      </c>
      <c r="O28" s="5">
        <f t="shared" si="30"/>
        <v>6.502555904143348E-3</v>
      </c>
      <c r="P28" s="5"/>
      <c r="Q28" s="2">
        <f t="shared" si="8"/>
        <v>43709</v>
      </c>
      <c r="R28" s="5">
        <f t="shared" si="12"/>
        <v>0.11736716891356076</v>
      </c>
      <c r="S28" s="5">
        <f t="shared" si="13"/>
        <v>0.15116828747271532</v>
      </c>
      <c r="T28" s="5">
        <f t="shared" si="14"/>
        <v>4.8363095238095233E-2</v>
      </c>
      <c r="U28" s="5">
        <f t="shared" si="19"/>
        <v>4.9464547366483591E-2</v>
      </c>
      <c r="V28" s="5">
        <f t="shared" si="15"/>
        <v>0.15098039215686279</v>
      </c>
      <c r="W28" s="5">
        <f t="shared" si="16"/>
        <v>6.3361886526252173E-2</v>
      </c>
      <c r="X28" s="5"/>
    </row>
    <row r="29" spans="1:31" x14ac:dyDescent="0.25">
      <c r="A29" s="2">
        <v>43739</v>
      </c>
      <c r="B29" s="3">
        <f>'Master Data '!Q29</f>
        <v>143.5</v>
      </c>
      <c r="C29" s="3">
        <f>'Master Data '!X29</f>
        <v>8.2626411610113433</v>
      </c>
      <c r="D29" s="3">
        <f>'Master Data '!T29</f>
        <v>142.80000000000001</v>
      </c>
      <c r="E29" s="34">
        <f>'Wealth Managers '!C54</f>
        <v>106.67576426915319</v>
      </c>
      <c r="F29" s="10">
        <f>'Master Data '!D29</f>
        <v>117.6</v>
      </c>
      <c r="G29" s="8">
        <f>'Master Data '!G29</f>
        <v>1060.46</v>
      </c>
      <c r="H29" s="8"/>
      <c r="I29" s="2">
        <f t="shared" si="4"/>
        <v>43739</v>
      </c>
      <c r="J29" s="5">
        <f t="shared" si="30"/>
        <v>1.8452803406671357E-2</v>
      </c>
      <c r="K29" s="5">
        <f t="shared" si="30"/>
        <v>1.6052771209287317E-2</v>
      </c>
      <c r="L29" s="5">
        <f t="shared" si="11"/>
        <v>1.3484740951029138E-2</v>
      </c>
      <c r="M29" s="5">
        <f t="shared" si="30"/>
        <v>1.1263147335609791E-2</v>
      </c>
      <c r="N29" s="5">
        <f t="shared" si="30"/>
        <v>1.7035775127767344E-3</v>
      </c>
      <c r="O29" s="5">
        <f t="shared" si="30"/>
        <v>5.009600312365599E-3</v>
      </c>
      <c r="P29" s="5"/>
      <c r="Q29" s="2">
        <f t="shared" si="8"/>
        <v>43739</v>
      </c>
      <c r="R29" s="5">
        <f t="shared" si="12"/>
        <v>0.13798572561459166</v>
      </c>
      <c r="S29" s="5">
        <f t="shared" si="13"/>
        <v>0.1696477286149019</v>
      </c>
      <c r="T29" s="5">
        <f t="shared" si="14"/>
        <v>6.2500000000000042E-2</v>
      </c>
      <c r="U29" s="5">
        <f t="shared" si="19"/>
        <v>6.1284821186971337E-2</v>
      </c>
      <c r="V29" s="5">
        <f t="shared" si="15"/>
        <v>0.15294117647058819</v>
      </c>
      <c r="W29" s="5">
        <f t="shared" si="16"/>
        <v>6.8688904565151754E-2</v>
      </c>
      <c r="X29" s="5"/>
    </row>
    <row r="30" spans="1:31" x14ac:dyDescent="0.25">
      <c r="A30" s="2">
        <v>43770</v>
      </c>
      <c r="B30" s="3">
        <f>'Master Data '!Q30</f>
        <v>143.69999999999999</v>
      </c>
      <c r="C30" s="3">
        <f>'Master Data '!X30</f>
        <v>8.2606752157311423</v>
      </c>
      <c r="D30" s="3">
        <f>'Master Data '!T30</f>
        <v>143.19999999999999</v>
      </c>
      <c r="E30" s="34">
        <f>'Wealth Managers '!C55</f>
        <v>106.62450207478638</v>
      </c>
      <c r="F30" s="10">
        <f>'Master Data '!D30</f>
        <v>117.2</v>
      </c>
      <c r="G30" s="8">
        <f>'Master Data '!G30</f>
        <v>1052.009</v>
      </c>
      <c r="H30" s="8"/>
      <c r="I30" s="2">
        <f t="shared" si="4"/>
        <v>43770</v>
      </c>
      <c r="J30" s="5">
        <f t="shared" si="30"/>
        <v>1.3937282229964365E-3</v>
      </c>
      <c r="K30" s="5">
        <f t="shared" si="30"/>
        <v>-2.3793182372213381E-4</v>
      </c>
      <c r="L30" s="5">
        <f t="shared" si="11"/>
        <v>2.8011204481791121E-3</v>
      </c>
      <c r="M30" s="5">
        <f t="shared" si="30"/>
        <v>-4.8054208674309787E-4</v>
      </c>
      <c r="N30" s="5">
        <f t="shared" si="30"/>
        <v>-3.4013605442176145E-3</v>
      </c>
      <c r="O30" s="5">
        <f t="shared" si="30"/>
        <v>-7.9691831846557364E-3</v>
      </c>
      <c r="P30" s="5"/>
      <c r="Q30" s="2">
        <f t="shared" si="8"/>
        <v>43770</v>
      </c>
      <c r="R30" s="5">
        <f t="shared" si="12"/>
        <v>0.13957176843774777</v>
      </c>
      <c r="S30" s="5">
        <f t="shared" si="13"/>
        <v>0.1693694321977201</v>
      </c>
      <c r="T30" s="5">
        <f t="shared" si="14"/>
        <v>6.5476190476190341E-2</v>
      </c>
      <c r="U30" s="5">
        <f t="shared" si="19"/>
        <v>6.0774829164369375E-2</v>
      </c>
      <c r="V30" s="5">
        <f t="shared" si="15"/>
        <v>0.14901960784313728</v>
      </c>
      <c r="W30" s="5">
        <f t="shared" si="16"/>
        <v>6.0172326917262986E-2</v>
      </c>
      <c r="X30" s="5"/>
    </row>
    <row r="31" spans="1:31" x14ac:dyDescent="0.25">
      <c r="A31" s="2">
        <v>43800</v>
      </c>
      <c r="B31" s="3">
        <f>'Master Data '!Q31</f>
        <v>147</v>
      </c>
      <c r="C31" s="3">
        <f>'Master Data '!X31</f>
        <v>8.4474994871696367</v>
      </c>
      <c r="D31" s="3">
        <f>'Master Data '!T31</f>
        <v>144.80000000000001</v>
      </c>
      <c r="E31" s="34">
        <f>'Wealth Managers '!C56</f>
        <v>108.54448288673564</v>
      </c>
      <c r="F31" s="10">
        <f>'Master Data '!D31</f>
        <v>118.7</v>
      </c>
      <c r="G31" s="8">
        <f>'Master Data '!G31</f>
        <v>1061.7819999999999</v>
      </c>
      <c r="H31" s="8"/>
      <c r="I31" s="2">
        <f t="shared" si="4"/>
        <v>43800</v>
      </c>
      <c r="J31" s="5">
        <f t="shared" si="30"/>
        <v>2.2964509394572105E-2</v>
      </c>
      <c r="K31" s="5">
        <f t="shared" si="30"/>
        <v>2.2616101778546786E-2</v>
      </c>
      <c r="L31" s="5">
        <f t="shared" si="11"/>
        <v>1.1173184357542059E-2</v>
      </c>
      <c r="M31" s="5">
        <f t="shared" si="30"/>
        <v>1.8006938129498461E-2</v>
      </c>
      <c r="N31" s="5">
        <f t="shared" si="30"/>
        <v>1.2798634812286689E-2</v>
      </c>
      <c r="O31" s="5">
        <f t="shared" si="30"/>
        <v>9.2898444785167334E-3</v>
      </c>
      <c r="P31" s="5"/>
      <c r="Q31" s="2">
        <f t="shared" si="8"/>
        <v>43800</v>
      </c>
      <c r="R31" s="5">
        <f t="shared" si="12"/>
        <v>0.16574147501982558</v>
      </c>
      <c r="S31" s="5">
        <f t="shared" si="13"/>
        <v>0.19581601029302523</v>
      </c>
      <c r="T31" s="5">
        <f t="shared" si="14"/>
        <v>7.7380952380952425E-2</v>
      </c>
      <c r="U31" s="5">
        <f t="shared" si="19"/>
        <v>7.987613588246148E-2</v>
      </c>
      <c r="V31" s="5">
        <f t="shared" si="15"/>
        <v>0.16372549019607846</v>
      </c>
      <c r="W31" s="5">
        <f t="shared" si="16"/>
        <v>7.0021162954751567E-2</v>
      </c>
      <c r="X31" s="5"/>
    </row>
    <row r="32" spans="1:31" x14ac:dyDescent="0.25">
      <c r="A32" s="2">
        <v>43831</v>
      </c>
      <c r="B32" s="3">
        <f>'Master Data '!Q32</f>
        <v>148.6</v>
      </c>
      <c r="C32" s="3">
        <f>'Master Data '!X32</f>
        <v>8.4920001667322875</v>
      </c>
      <c r="D32" s="3">
        <f>'Master Data '!T32</f>
        <v>146.5</v>
      </c>
      <c r="E32" s="34">
        <f>'Wealth Managers '!C57</f>
        <v>109.34461206119485</v>
      </c>
      <c r="F32" s="10">
        <f>'Master Data '!D32</f>
        <v>119.3</v>
      </c>
      <c r="G32" s="8">
        <f>'Master Data '!G32</f>
        <v>1061.4659999999999</v>
      </c>
      <c r="H32" s="8"/>
      <c r="I32" s="2">
        <f t="shared" si="4"/>
        <v>43831</v>
      </c>
      <c r="J32" s="5">
        <f t="shared" si="30"/>
        <v>1.088435374149656E-2</v>
      </c>
      <c r="K32" s="5">
        <f t="shared" si="30"/>
        <v>5.2679114843676546E-3</v>
      </c>
      <c r="L32" s="5">
        <f t="shared" si="11"/>
        <v>1.1740331491712627E-2</v>
      </c>
      <c r="M32" s="5">
        <f t="shared" si="30"/>
        <v>7.3714402904672422E-3</v>
      </c>
      <c r="N32" s="5">
        <f t="shared" si="30"/>
        <v>5.0547598989047543E-3</v>
      </c>
      <c r="O32" s="5">
        <f t="shared" si="30"/>
        <v>-2.9761288098689839E-4</v>
      </c>
      <c r="P32" s="5"/>
      <c r="Q32" s="2">
        <f t="shared" si="8"/>
        <v>43831</v>
      </c>
      <c r="R32" s="5">
        <f t="shared" si="12"/>
        <v>0.17842981760507534</v>
      </c>
      <c r="S32" s="5">
        <f t="shared" si="13"/>
        <v>0.20211546318683857</v>
      </c>
      <c r="T32" s="5">
        <f t="shared" si="14"/>
        <v>9.0029761904761862E-2</v>
      </c>
      <c r="U32" s="5">
        <f t="shared" si="19"/>
        <v>8.7836378339219534E-2</v>
      </c>
      <c r="V32" s="5">
        <f t="shared" si="15"/>
        <v>0.16960784313725488</v>
      </c>
      <c r="W32" s="5">
        <f t="shared" si="16"/>
        <v>6.9702710873727647E-2</v>
      </c>
      <c r="X32" s="5"/>
    </row>
    <row r="33" spans="1:24" x14ac:dyDescent="0.25">
      <c r="A33" s="2">
        <v>43862</v>
      </c>
      <c r="B33" s="3">
        <f>'Master Data '!Q33</f>
        <v>149</v>
      </c>
      <c r="C33" s="3">
        <f>'Master Data '!X33</f>
        <v>8.583051504044823</v>
      </c>
      <c r="D33" s="3">
        <f>'Master Data '!T33</f>
        <v>146</v>
      </c>
      <c r="E33" s="34">
        <f>'Wealth Managers '!C58</f>
        <v>109.65477185188203</v>
      </c>
      <c r="F33" s="10">
        <f>'Master Data '!D33</f>
        <v>119.9</v>
      </c>
      <c r="G33" s="8">
        <f>'Master Data '!G33</f>
        <v>1083.037</v>
      </c>
      <c r="H33" s="8"/>
      <c r="I33" s="2">
        <f t="shared" si="4"/>
        <v>43862</v>
      </c>
      <c r="J33" s="5">
        <f t="shared" si="30"/>
        <v>2.6917900403768888E-3</v>
      </c>
      <c r="K33" s="5">
        <f t="shared" si="30"/>
        <v>1.0722013132928601E-2</v>
      </c>
      <c r="L33" s="5">
        <f t="shared" si="11"/>
        <v>-3.4129692832764505E-3</v>
      </c>
      <c r="M33" s="5">
        <f t="shared" si="30"/>
        <v>2.836534739485828E-3</v>
      </c>
      <c r="N33" s="5">
        <f t="shared" si="30"/>
        <v>5.0293378038558968E-3</v>
      </c>
      <c r="O33" s="5">
        <f t="shared" si="30"/>
        <v>2.0321894436562397E-2</v>
      </c>
      <c r="P33" s="5"/>
      <c r="Q33" s="2">
        <f t="shared" si="8"/>
        <v>43862</v>
      </c>
      <c r="R33" s="5">
        <f t="shared" si="12"/>
        <v>0.18160190325138784</v>
      </c>
      <c r="S33" s="5">
        <f t="shared" si="13"/>
        <v>0.21500456097042439</v>
      </c>
      <c r="T33" s="5">
        <f t="shared" si="14"/>
        <v>8.6309523809523767E-2</v>
      </c>
      <c r="U33" s="5">
        <f t="shared" si="19"/>
        <v>9.092206401725518E-2</v>
      </c>
      <c r="V33" s="5">
        <f t="shared" si="15"/>
        <v>0.17549019607843142</v>
      </c>
      <c r="W33" s="5">
        <f t="shared" si="16"/>
        <v>9.1441096442608172E-2</v>
      </c>
      <c r="X33" s="5"/>
    </row>
    <row r="34" spans="1:24" x14ac:dyDescent="0.25">
      <c r="A34" s="2">
        <v>43891</v>
      </c>
      <c r="B34" s="3">
        <f>'Master Data '!Q34</f>
        <v>141.69999999999999</v>
      </c>
      <c r="C34" s="3">
        <f>'Master Data '!X34</f>
        <v>8.2234190913536214</v>
      </c>
      <c r="D34" s="3">
        <f>'Master Data '!T34</f>
        <v>139.19999999999999</v>
      </c>
      <c r="E34" s="34">
        <f>'Wealth Managers '!C59</f>
        <v>105.30383431807957</v>
      </c>
      <c r="F34" s="10">
        <f>'Master Data '!D34</f>
        <v>118.9</v>
      </c>
      <c r="G34" s="8">
        <f>'Master Data '!G34</f>
        <v>1061.4749999999999</v>
      </c>
      <c r="H34" s="8"/>
      <c r="I34" s="2">
        <f t="shared" si="4"/>
        <v>43891</v>
      </c>
      <c r="J34" s="5">
        <f t="shared" si="30"/>
        <v>-4.8993288590604103E-2</v>
      </c>
      <c r="K34" s="5">
        <f t="shared" si="30"/>
        <v>-4.1900297641430009E-2</v>
      </c>
      <c r="L34" s="5">
        <f t="shared" si="11"/>
        <v>-4.6575342465753504E-2</v>
      </c>
      <c r="M34" s="5">
        <f t="shared" si="30"/>
        <v>-3.9678506099849124E-2</v>
      </c>
      <c r="N34" s="5">
        <f t="shared" si="30"/>
        <v>-8.3402835696413675E-3</v>
      </c>
      <c r="O34" s="5">
        <f t="shared" si="30"/>
        <v>-1.9908830446236023E-2</v>
      </c>
      <c r="P34" s="5"/>
      <c r="Q34" s="2">
        <f t="shared" si="8"/>
        <v>43891</v>
      </c>
      <c r="R34" s="5">
        <f t="shared" si="12"/>
        <v>0.12371134020618553</v>
      </c>
      <c r="S34" s="5">
        <f t="shared" si="13"/>
        <v>0.1640955082300686</v>
      </c>
      <c r="T34" s="5">
        <f t="shared" si="14"/>
        <v>3.5714285714285587E-2</v>
      </c>
      <c r="U34" s="5">
        <f t="shared" si="19"/>
        <v>4.7635906245686518E-2</v>
      </c>
      <c r="V34" s="5">
        <f t="shared" si="15"/>
        <v>0.16568627450980397</v>
      </c>
      <c r="W34" s="5">
        <f t="shared" si="16"/>
        <v>6.9711780711478336E-2</v>
      </c>
      <c r="X34" s="5"/>
    </row>
    <row r="35" spans="1:24" x14ac:dyDescent="0.25">
      <c r="A35" s="2">
        <v>43922</v>
      </c>
      <c r="B35" s="3">
        <f>'Master Data '!Q35</f>
        <v>127.3</v>
      </c>
      <c r="C35" s="3">
        <f>'Master Data '!X35</f>
        <v>7.5517437358933099</v>
      </c>
      <c r="D35" s="3">
        <f>'Master Data '!T35</f>
        <v>127.3</v>
      </c>
      <c r="E35" s="34">
        <f>'Wealth Managers '!C60</f>
        <v>97.518094614020754</v>
      </c>
      <c r="F35" s="10">
        <f>'Master Data '!D35</f>
        <v>115.9</v>
      </c>
      <c r="G35" s="8">
        <f>'Master Data '!G35</f>
        <v>983.66200000000003</v>
      </c>
      <c r="H35" s="8"/>
      <c r="I35" s="2">
        <f t="shared" si="4"/>
        <v>43922</v>
      </c>
      <c r="J35" s="5">
        <f t="shared" si="30"/>
        <v>-0.10162314749470708</v>
      </c>
      <c r="K35" s="5">
        <f t="shared" si="30"/>
        <v>-8.1678356410964562E-2</v>
      </c>
      <c r="L35" s="5">
        <f t="shared" si="11"/>
        <v>-8.5488505747126381E-2</v>
      </c>
      <c r="M35" s="5">
        <f t="shared" si="30"/>
        <v>-7.3935956411058074E-2</v>
      </c>
      <c r="N35" s="5">
        <f t="shared" si="30"/>
        <v>-2.5231286795626577E-2</v>
      </c>
      <c r="O35" s="5">
        <f t="shared" si="30"/>
        <v>-7.330648390211722E-2</v>
      </c>
      <c r="P35" s="5"/>
      <c r="Q35" s="2">
        <f t="shared" si="8"/>
        <v>43922</v>
      </c>
      <c r="R35" s="5">
        <f t="shared" si="12"/>
        <v>9.5162569389373747E-3</v>
      </c>
      <c r="S35" s="5">
        <f t="shared" si="13"/>
        <v>6.9014100412450138E-2</v>
      </c>
      <c r="T35" s="5">
        <f t="shared" si="14"/>
        <v>-5.2827380952381015E-2</v>
      </c>
      <c r="U35" s="5">
        <f t="shared" si="19"/>
        <v>-2.9822056453153889E-2</v>
      </c>
      <c r="V35" s="5">
        <f t="shared" si="15"/>
        <v>0.13627450980392161</v>
      </c>
      <c r="W35" s="5">
        <f t="shared" si="16"/>
        <v>-8.7050287211527973E-3</v>
      </c>
      <c r="X35" s="5"/>
    </row>
    <row r="36" spans="1:24" x14ac:dyDescent="0.25">
      <c r="A36" s="2">
        <v>43952</v>
      </c>
      <c r="B36" s="3">
        <f>'Master Data '!Q36</f>
        <v>137.19999999999999</v>
      </c>
      <c r="C36" s="3">
        <f>'Master Data '!X36</f>
        <v>8.1025370259122909</v>
      </c>
      <c r="D36" s="3">
        <f>'Master Data '!T36</f>
        <v>133</v>
      </c>
      <c r="E36" s="34">
        <f>'Wealth Managers '!C61</f>
        <v>103.1890728440485</v>
      </c>
      <c r="F36" s="10">
        <f>'Master Data '!D36</f>
        <v>122</v>
      </c>
      <c r="G36" s="8">
        <f>'Master Data '!G36</f>
        <v>1055.596</v>
      </c>
      <c r="H36" s="8"/>
      <c r="I36" s="2">
        <f t="shared" si="4"/>
        <v>43952</v>
      </c>
      <c r="J36" s="5">
        <f t="shared" si="30"/>
        <v>7.7769049489395059E-2</v>
      </c>
      <c r="K36" s="5">
        <f t="shared" si="30"/>
        <v>7.2935908484429865E-2</v>
      </c>
      <c r="L36" s="5">
        <f t="shared" si="11"/>
        <v>4.47761194029851E-2</v>
      </c>
      <c r="M36" s="5">
        <f t="shared" si="30"/>
        <v>5.8153086896064028E-2</v>
      </c>
      <c r="N36" s="5">
        <f t="shared" si="30"/>
        <v>5.263157894736837E-2</v>
      </c>
      <c r="O36" s="5">
        <f t="shared" si="30"/>
        <v>7.3128777974548129E-2</v>
      </c>
      <c r="P36" s="5"/>
      <c r="Q36" s="2">
        <f t="shared" si="8"/>
        <v>43952</v>
      </c>
      <c r="R36" s="5">
        <f t="shared" si="12"/>
        <v>8.8025376685170464E-2</v>
      </c>
      <c r="S36" s="5">
        <f t="shared" si="13"/>
        <v>0.14698361500869772</v>
      </c>
      <c r="T36" s="5">
        <f t="shared" si="14"/>
        <v>-1.0416666666666708E-2</v>
      </c>
      <c r="U36" s="5">
        <f t="shared" si="19"/>
        <v>2.6596785802570556E-2</v>
      </c>
      <c r="V36" s="5">
        <f t="shared" si="15"/>
        <v>0.19607843137254902</v>
      </c>
      <c r="W36" s="5">
        <f t="shared" si="16"/>
        <v>6.3787161140784088E-2</v>
      </c>
      <c r="X36" s="5"/>
    </row>
    <row r="37" spans="1:24" x14ac:dyDescent="0.25">
      <c r="A37" s="2">
        <v>43983</v>
      </c>
      <c r="B37" s="3">
        <f>'Master Data '!Q37</f>
        <v>141.9</v>
      </c>
      <c r="C37" s="3">
        <f>'Master Data '!X37</f>
        <v>8.2687806648839075</v>
      </c>
      <c r="D37" s="3">
        <f>'Master Data '!T37</f>
        <v>134.80000000000001</v>
      </c>
      <c r="E37" s="34">
        <f>'Wealth Managers '!C62</f>
        <v>104.8250736404153</v>
      </c>
      <c r="F37" s="10">
        <f>'Master Data '!D37</f>
        <v>123.5</v>
      </c>
      <c r="G37" s="8">
        <f>'Master Data '!G37</f>
        <v>1090.9190000000001</v>
      </c>
      <c r="H37" s="8"/>
      <c r="I37" s="2">
        <f t="shared" si="4"/>
        <v>43983</v>
      </c>
      <c r="J37" s="5">
        <f t="shared" si="30"/>
        <v>3.4256559766763978E-2</v>
      </c>
      <c r="K37" s="5">
        <f t="shared" si="30"/>
        <v>2.0517479702957451E-2</v>
      </c>
      <c r="L37" s="5">
        <f t="shared" si="11"/>
        <v>1.353383458646625E-2</v>
      </c>
      <c r="M37" s="5">
        <f t="shared" si="30"/>
        <v>1.5854399611084001E-2</v>
      </c>
      <c r="N37" s="5">
        <f t="shared" si="30"/>
        <v>1.2295081967213115E-2</v>
      </c>
      <c r="O37" s="5">
        <f t="shared" si="30"/>
        <v>3.3462612590422942E-2</v>
      </c>
      <c r="P37" s="5"/>
      <c r="Q37" s="2">
        <f t="shared" si="8"/>
        <v>43983</v>
      </c>
      <c r="R37" s="5">
        <f t="shared" si="12"/>
        <v>0.12529738302934187</v>
      </c>
      <c r="S37" s="5">
        <f t="shared" si="13"/>
        <v>0.17051682804926344</v>
      </c>
      <c r="T37" s="5">
        <f t="shared" si="14"/>
        <v>2.9761904761905185E-3</v>
      </c>
      <c r="U37" s="5">
        <f t="shared" si="19"/>
        <v>4.2872861484138915E-2</v>
      </c>
      <c r="V37" s="5">
        <f t="shared" si="15"/>
        <v>0.2107843137254902</v>
      </c>
      <c r="W37" s="5">
        <f t="shared" si="16"/>
        <v>9.9384258792703961E-2</v>
      </c>
      <c r="X37" s="5"/>
    </row>
    <row r="38" spans="1:24" x14ac:dyDescent="0.25">
      <c r="A38" s="2">
        <v>44013</v>
      </c>
      <c r="B38" s="3">
        <f>'Master Data '!Q38</f>
        <v>145</v>
      </c>
      <c r="C38" s="3">
        <f>'Master Data '!X38</f>
        <v>8.3718340054228442</v>
      </c>
      <c r="D38" s="3">
        <f>'Master Data '!T38</f>
        <v>135</v>
      </c>
      <c r="E38" s="34">
        <f>'Wealth Managers '!C63</f>
        <v>106.57237767225745</v>
      </c>
      <c r="F38" s="10">
        <f>'Master Data '!D38</f>
        <v>124.6</v>
      </c>
      <c r="G38" s="8">
        <f>'Master Data '!G38</f>
        <v>1106.0319999999999</v>
      </c>
      <c r="H38" s="8"/>
      <c r="I38" s="2">
        <f t="shared" si="4"/>
        <v>44013</v>
      </c>
      <c r="J38" s="5">
        <f t="shared" si="30"/>
        <v>2.1846370683579946E-2</v>
      </c>
      <c r="K38" s="5">
        <f t="shared" si="30"/>
        <v>1.2462942810490369E-2</v>
      </c>
      <c r="L38" s="5">
        <f t="shared" si="11"/>
        <v>1.4836795252224674E-3</v>
      </c>
      <c r="M38" s="5">
        <f t="shared" si="30"/>
        <v>1.6668760356286318E-2</v>
      </c>
      <c r="N38" s="5">
        <f t="shared" si="30"/>
        <v>8.9068825910930717E-3</v>
      </c>
      <c r="O38" s="5">
        <f t="shared" si="30"/>
        <v>1.3853457497760903E-2</v>
      </c>
      <c r="P38" s="5"/>
      <c r="Q38" s="2">
        <f t="shared" si="8"/>
        <v>44013</v>
      </c>
      <c r="R38" s="5">
        <f t="shared" si="12"/>
        <v>0.14988104678826333</v>
      </c>
      <c r="S38" s="5">
        <f t="shared" si="13"/>
        <v>0.18510491233595799</v>
      </c>
      <c r="T38" s="5">
        <f t="shared" si="14"/>
        <v>4.4642857142856715E-3</v>
      </c>
      <c r="U38" s="5">
        <f t="shared" si="19"/>
        <v>6.0256259294292597E-2</v>
      </c>
      <c r="V38" s="5">
        <f t="shared" si="15"/>
        <v>0.22156862745098033</v>
      </c>
      <c r="W38" s="5">
        <f t="shared" si="16"/>
        <v>0.11461453189559606</v>
      </c>
      <c r="X38" s="5"/>
    </row>
    <row r="39" spans="1:24" x14ac:dyDescent="0.25">
      <c r="A39" s="2">
        <v>44044</v>
      </c>
      <c r="B39" s="3">
        <f>'Master Data '!Q39</f>
        <v>145.80000000000001</v>
      </c>
      <c r="C39" s="3">
        <f>'Master Data '!X39</f>
        <v>8.3811364803229562</v>
      </c>
      <c r="D39" s="3">
        <f>'Master Data '!T39</f>
        <v>136.1</v>
      </c>
      <c r="E39" s="34">
        <f>'Wealth Managers '!C64</f>
        <v>107.36216034877106</v>
      </c>
      <c r="F39" s="10">
        <f>'Master Data '!D39</f>
        <v>124.5</v>
      </c>
      <c r="G39" s="8">
        <f>'Master Data '!G39</f>
        <v>1126.867</v>
      </c>
      <c r="H39" s="8"/>
      <c r="I39" s="2">
        <f t="shared" si="4"/>
        <v>44044</v>
      </c>
      <c r="J39" s="5">
        <f t="shared" si="30"/>
        <v>5.5172413793104233E-3</v>
      </c>
      <c r="K39" s="5">
        <f t="shared" si="30"/>
        <v>1.1111633238411536E-3</v>
      </c>
      <c r="L39" s="5">
        <f t="shared" si="11"/>
        <v>8.1481481481481058E-3</v>
      </c>
      <c r="M39" s="5">
        <f t="shared" si="30"/>
        <v>7.4107634057150604E-3</v>
      </c>
      <c r="N39" s="5">
        <f t="shared" si="30"/>
        <v>-8.0256821829850983E-4</v>
      </c>
      <c r="O39" s="5">
        <f t="shared" si="30"/>
        <v>1.883761048504929E-2</v>
      </c>
      <c r="P39" s="5"/>
      <c r="Q39" s="2">
        <f t="shared" si="8"/>
        <v>44044</v>
      </c>
      <c r="R39" s="5">
        <f t="shared" si="12"/>
        <v>0.15622521808088832</v>
      </c>
      <c r="S39" s="5">
        <f t="shared" si="13"/>
        <v>0.18642175744944969</v>
      </c>
      <c r="T39" s="5">
        <f t="shared" si="14"/>
        <v>1.2648809523809439E-2</v>
      </c>
      <c r="U39" s="5">
        <f t="shared" si="19"/>
        <v>6.8113567581351078E-2</v>
      </c>
      <c r="V39" s="5">
        <f t="shared" si="15"/>
        <v>0.22058823529411764</v>
      </c>
      <c r="W39" s="5">
        <f t="shared" si="16"/>
        <v>0.13561120628842085</v>
      </c>
      <c r="X39" s="5"/>
    </row>
    <row r="40" spans="1:24" x14ac:dyDescent="0.25">
      <c r="A40" s="2">
        <v>44075</v>
      </c>
      <c r="B40" s="3">
        <f>'Master Data '!Q40</f>
        <v>151.4</v>
      </c>
      <c r="C40" s="3">
        <f>'Master Data '!X40</f>
        <v>8.6275281282991152</v>
      </c>
      <c r="D40" s="3">
        <f>'Master Data '!T40</f>
        <v>139</v>
      </c>
      <c r="E40" s="34">
        <f>'Wealth Managers '!C65</f>
        <v>109.64152519920928</v>
      </c>
      <c r="F40" s="10">
        <f>'Master Data '!D40</f>
        <v>126.7</v>
      </c>
      <c r="G40" s="8">
        <f>'Master Data '!G40</f>
        <v>1147.308</v>
      </c>
      <c r="H40" s="8"/>
      <c r="I40" s="2">
        <f t="shared" si="4"/>
        <v>44075</v>
      </c>
      <c r="J40" s="5">
        <f t="shared" si="30"/>
        <v>3.8408779149519845E-2</v>
      </c>
      <c r="K40" s="5">
        <f t="shared" si="30"/>
        <v>2.9398357675552923E-2</v>
      </c>
      <c r="L40" s="5">
        <f t="shared" si="11"/>
        <v>2.1307861866274841E-2</v>
      </c>
      <c r="M40" s="5">
        <f t="shared" si="30"/>
        <v>2.1230616476360042E-2</v>
      </c>
      <c r="N40" s="5">
        <f t="shared" si="30"/>
        <v>1.7670682730923717E-2</v>
      </c>
      <c r="O40" s="5">
        <f t="shared" si="30"/>
        <v>1.8139673981046593E-2</v>
      </c>
      <c r="P40" s="5"/>
      <c r="Q40" s="2">
        <f t="shared" si="8"/>
        <v>44075</v>
      </c>
      <c r="R40" s="5">
        <f t="shared" si="12"/>
        <v>0.20063441712926258</v>
      </c>
      <c r="S40" s="5">
        <f t="shared" si="13"/>
        <v>0.22130060862900672</v>
      </c>
      <c r="T40" s="5">
        <f t="shared" si="14"/>
        <v>3.4226190476190431E-2</v>
      </c>
      <c r="U40" s="5">
        <f t="shared" si="19"/>
        <v>9.0790277087867424E-2</v>
      </c>
      <c r="V40" s="5">
        <f t="shared" si="15"/>
        <v>0.24215686274509807</v>
      </c>
      <c r="W40" s="5">
        <f t="shared" si="16"/>
        <v>0.15621082333971587</v>
      </c>
      <c r="X40" s="5"/>
    </row>
    <row r="41" spans="1:24" x14ac:dyDescent="0.25">
      <c r="A41" s="2">
        <v>44105</v>
      </c>
      <c r="B41" s="3">
        <f>'Master Data '!Q41</f>
        <v>150</v>
      </c>
      <c r="C41" s="3">
        <f>'Master Data '!X41</f>
        <v>8.5618579827363135</v>
      </c>
      <c r="D41" s="3">
        <f>'Master Data '!T41</f>
        <v>137.4</v>
      </c>
      <c r="E41" s="34">
        <f>'Wealth Managers '!C66</f>
        <v>109.03413874026685</v>
      </c>
      <c r="F41" s="10">
        <f>'Master Data '!D41</f>
        <v>126.9</v>
      </c>
      <c r="G41" s="8">
        <f>'Master Data '!G41</f>
        <v>1142.921</v>
      </c>
      <c r="H41" s="8"/>
      <c r="I41" s="2">
        <f t="shared" si="4"/>
        <v>44105</v>
      </c>
      <c r="J41" s="5">
        <f t="shared" si="30"/>
        <v>-9.2470277410832604E-3</v>
      </c>
      <c r="K41" s="5">
        <f t="shared" si="30"/>
        <v>-7.6116988071470168E-3</v>
      </c>
      <c r="L41" s="5">
        <f t="shared" si="11"/>
        <v>-1.1510791366906433E-2</v>
      </c>
      <c r="M41" s="5">
        <f t="shared" si="30"/>
        <v>-5.539748355733465E-3</v>
      </c>
      <c r="N41" s="5">
        <f t="shared" si="30"/>
        <v>1.5785319652723191E-3</v>
      </c>
      <c r="O41" s="5">
        <f t="shared" si="30"/>
        <v>-3.8237334700010317E-3</v>
      </c>
      <c r="P41" s="5"/>
      <c r="Q41" s="2">
        <f t="shared" si="8"/>
        <v>44105</v>
      </c>
      <c r="R41" s="5">
        <f t="shared" si="12"/>
        <v>0.18953211736716896</v>
      </c>
      <c r="S41" s="5">
        <f t="shared" si="13"/>
        <v>0.21200443624313736</v>
      </c>
      <c r="T41" s="5">
        <f t="shared" si="14"/>
        <v>2.2321428571428572E-2</v>
      </c>
      <c r="U41" s="5">
        <f t="shared" si="19"/>
        <v>8.4747573443919852E-2</v>
      </c>
      <c r="V41" s="5">
        <f t="shared" si="15"/>
        <v>0.24411764705882358</v>
      </c>
      <c r="W41" s="5">
        <f t="shared" si="16"/>
        <v>0.15178978131613433</v>
      </c>
      <c r="X41" s="5"/>
    </row>
    <row r="42" spans="1:24" x14ac:dyDescent="0.25">
      <c r="A42" s="2">
        <v>44136</v>
      </c>
      <c r="B42" s="3">
        <f>'Master Data '!Q42</f>
        <v>147.69999999999999</v>
      </c>
      <c r="C42" s="3">
        <f>'Master Data '!X42</f>
        <v>8.4372792852153218</v>
      </c>
      <c r="D42" s="3">
        <f>'Master Data '!T42</f>
        <v>135.6</v>
      </c>
      <c r="E42" s="34">
        <f>'Wealth Managers '!C67</f>
        <v>107.80901932443641</v>
      </c>
      <c r="F42" s="10">
        <f>'Master Data '!D42</f>
        <v>126.4</v>
      </c>
      <c r="G42" s="8">
        <f>'Master Data '!G42</f>
        <v>1131.92</v>
      </c>
      <c r="H42" s="8"/>
      <c r="I42" s="2">
        <f t="shared" si="4"/>
        <v>44136</v>
      </c>
      <c r="J42" s="5">
        <f t="shared" si="30"/>
        <v>-1.5333333333333409E-2</v>
      </c>
      <c r="K42" s="5">
        <f t="shared" si="30"/>
        <v>-1.4550427929566893E-2</v>
      </c>
      <c r="L42" s="5">
        <f t="shared" si="11"/>
        <v>-1.310043668122279E-2</v>
      </c>
      <c r="M42" s="5">
        <f t="shared" si="30"/>
        <v>-1.1236108525136686E-2</v>
      </c>
      <c r="N42" s="5">
        <f t="shared" si="30"/>
        <v>-3.9401103230890461E-3</v>
      </c>
      <c r="O42" s="5">
        <f t="shared" si="30"/>
        <v>-9.6253371842848073E-3</v>
      </c>
      <c r="P42" s="5"/>
      <c r="Q42" s="2">
        <f t="shared" si="8"/>
        <v>44136</v>
      </c>
      <c r="R42" s="5">
        <f t="shared" si="12"/>
        <v>0.1712926249008723</v>
      </c>
      <c r="S42" s="5">
        <f t="shared" si="13"/>
        <v>0.19436925304326624</v>
      </c>
      <c r="T42" s="5">
        <f t="shared" si="14"/>
        <v>8.9285714285713431E-3</v>
      </c>
      <c r="U42" s="5">
        <f t="shared" si="19"/>
        <v>7.2559231986325287E-2</v>
      </c>
      <c r="V42" s="5">
        <f t="shared" si="15"/>
        <v>0.23921568627450987</v>
      </c>
      <c r="W42" s="5">
        <f t="shared" si="16"/>
        <v>0.14070341630555289</v>
      </c>
      <c r="X42" s="5"/>
    </row>
    <row r="43" spans="1:24" x14ac:dyDescent="0.25">
      <c r="A43" s="2">
        <v>44166</v>
      </c>
      <c r="B43" s="3">
        <f>'Master Data '!Q43</f>
        <v>156.5</v>
      </c>
      <c r="C43" s="3">
        <f>'Master Data '!X43</f>
        <v>8.9452656267275401</v>
      </c>
      <c r="D43" s="3">
        <f>'Master Data '!T43</f>
        <v>143.19999999999999</v>
      </c>
      <c r="E43" s="34">
        <f>'Wealth Managers '!C68</f>
        <v>114.130416038953</v>
      </c>
      <c r="F43" s="10">
        <f>'Master Data '!D43</f>
        <v>129.80000000000001</v>
      </c>
      <c r="G43" s="8">
        <f>'Master Data '!G43</f>
        <v>1204.3</v>
      </c>
      <c r="H43" s="8"/>
      <c r="I43" s="2">
        <f t="shared" si="4"/>
        <v>44166</v>
      </c>
      <c r="J43" s="5">
        <f t="shared" si="30"/>
        <v>5.9580230196344022E-2</v>
      </c>
      <c r="K43" s="5">
        <f t="shared" si="30"/>
        <v>6.020736357540811E-2</v>
      </c>
      <c r="L43" s="5">
        <f t="shared" si="11"/>
        <v>5.6047197640117952E-2</v>
      </c>
      <c r="M43" s="5">
        <f t="shared" si="30"/>
        <v>5.8635137895960462E-2</v>
      </c>
      <c r="N43" s="5">
        <f t="shared" si="30"/>
        <v>2.6898734177215233E-2</v>
      </c>
      <c r="O43" s="5">
        <f t="shared" si="30"/>
        <v>6.3944448370909499E-2</v>
      </c>
      <c r="P43" s="5"/>
      <c r="Q43" s="2">
        <f t="shared" si="8"/>
        <v>44166</v>
      </c>
      <c r="R43" s="5">
        <f t="shared" si="12"/>
        <v>0.24107850911974629</v>
      </c>
      <c r="S43" s="5">
        <f t="shared" si="13"/>
        <v>0.26627907690453079</v>
      </c>
      <c r="T43" s="5">
        <f t="shared" si="14"/>
        <v>6.5476190476190341E-2</v>
      </c>
      <c r="U43" s="5">
        <f t="shared" si="19"/>
        <v>0.13544889045542893</v>
      </c>
      <c r="V43" s="5">
        <f t="shared" si="15"/>
        <v>0.27254901960784322</v>
      </c>
      <c r="W43" s="5">
        <f t="shared" si="16"/>
        <v>0.2136450670160234</v>
      </c>
      <c r="X43" s="5"/>
    </row>
    <row r="44" spans="1:24" x14ac:dyDescent="0.25">
      <c r="A44" s="2">
        <v>44197</v>
      </c>
      <c r="B44" s="3">
        <f>'Master Data '!Q44</f>
        <v>158.9</v>
      </c>
      <c r="C44" s="3">
        <f>'Master Data '!X44</f>
        <v>9.0545650981717234</v>
      </c>
      <c r="D44" s="3">
        <f>'Master Data '!T44</f>
        <v>145.5</v>
      </c>
      <c r="E44" s="34">
        <f>'Wealth Managers '!C69</f>
        <v>115.25191371020713</v>
      </c>
      <c r="F44" s="10">
        <f>'Master Data '!D44</f>
        <v>129.9</v>
      </c>
      <c r="G44" s="8">
        <f>'Master Data '!G44</f>
        <v>1227.5</v>
      </c>
      <c r="H44" s="8"/>
      <c r="I44" s="2">
        <f t="shared" si="4"/>
        <v>44197</v>
      </c>
      <c r="J44" s="5">
        <f t="shared" si="30"/>
        <v>1.5335463258785979E-2</v>
      </c>
      <c r="K44" s="5">
        <f t="shared" si="30"/>
        <v>1.2218694894605212E-2</v>
      </c>
      <c r="L44" s="5">
        <f t="shared" si="11"/>
        <v>1.6061452513966561E-2</v>
      </c>
      <c r="M44" s="5">
        <f t="shared" si="30"/>
        <v>9.8264574000270256E-3</v>
      </c>
      <c r="N44" s="5">
        <f t="shared" si="30"/>
        <v>7.7041602465326891E-4</v>
      </c>
      <c r="O44" s="5">
        <f t="shared" si="30"/>
        <v>1.9264302914556213E-2</v>
      </c>
      <c r="P44" s="5"/>
      <c r="Q44" s="2">
        <f t="shared" si="8"/>
        <v>44197</v>
      </c>
      <c r="R44" s="5">
        <f t="shared" si="12"/>
        <v>0.26011102299762101</v>
      </c>
      <c r="S44" s="5">
        <f t="shared" si="13"/>
        <v>0.28175135459664957</v>
      </c>
      <c r="T44" s="5">
        <f t="shared" si="14"/>
        <v>8.2589285714285671E-2</v>
      </c>
      <c r="U44" s="5">
        <f t="shared" si="19"/>
        <v>0.14660633060739717</v>
      </c>
      <c r="V44" s="5">
        <f t="shared" si="15"/>
        <v>0.27352941176470597</v>
      </c>
      <c r="W44" s="5">
        <f t="shared" si="16"/>
        <v>0.23702509321777693</v>
      </c>
      <c r="X44" s="5"/>
    </row>
    <row r="45" spans="1:24" x14ac:dyDescent="0.25">
      <c r="A45" s="2">
        <v>44228</v>
      </c>
      <c r="B45" s="3">
        <f>'Master Data '!Q45</f>
        <v>157.19999999999999</v>
      </c>
      <c r="C45" s="3">
        <f>'Master Data '!X45</f>
        <v>9.018207611985062</v>
      </c>
      <c r="D45" s="3">
        <f>'Master Data '!T45</f>
        <v>145.4</v>
      </c>
      <c r="E45" s="34">
        <f>'Wealth Managers '!C70</f>
        <v>116.44709098804353</v>
      </c>
      <c r="F45" s="10">
        <f>'Master Data '!D45</f>
        <v>127.9</v>
      </c>
      <c r="G45" s="8">
        <f>'Master Data '!G45</f>
        <v>1224.0999999999999</v>
      </c>
      <c r="H45" s="8"/>
      <c r="I45" s="2">
        <f t="shared" si="4"/>
        <v>44228</v>
      </c>
      <c r="J45" s="5">
        <f t="shared" si="30"/>
        <v>-1.069855254877292E-2</v>
      </c>
      <c r="K45" s="5">
        <f t="shared" si="30"/>
        <v>-4.0153763093494759E-3</v>
      </c>
      <c r="L45" s="5">
        <f t="shared" si="11"/>
        <v>-6.8728522336765851E-4</v>
      </c>
      <c r="M45" s="5">
        <f t="shared" si="30"/>
        <v>1.0370129565410799E-2</v>
      </c>
      <c r="N45" s="5">
        <f t="shared" si="30"/>
        <v>-1.539645881447267E-2</v>
      </c>
      <c r="O45" s="5">
        <f t="shared" si="30"/>
        <v>-2.769857433808628E-3</v>
      </c>
      <c r="P45" s="5"/>
      <c r="Q45" s="2">
        <f t="shared" si="8"/>
        <v>44228</v>
      </c>
      <c r="R45" s="5">
        <f t="shared" si="12"/>
        <v>0.24662965900079298</v>
      </c>
      <c r="S45" s="5">
        <f t="shared" si="13"/>
        <v>0.27660464057292561</v>
      </c>
      <c r="T45" s="5">
        <f t="shared" si="14"/>
        <v>8.1845238095238096E-2</v>
      </c>
      <c r="U45" s="5">
        <f t="shared" si="19"/>
        <v>0.1584967868163161</v>
      </c>
      <c r="V45" s="5">
        <f t="shared" si="15"/>
        <v>0.25392156862745102</v>
      </c>
      <c r="W45" s="5">
        <f t="shared" si="16"/>
        <v>0.23359871006751987</v>
      </c>
      <c r="X45" s="5"/>
    </row>
    <row r="46" spans="1:24" x14ac:dyDescent="0.25">
      <c r="A46" s="2">
        <v>44256</v>
      </c>
      <c r="B46" s="3">
        <f>'Master Data '!Q46</f>
        <v>160.19999999999999</v>
      </c>
      <c r="C46" s="3">
        <f>'Master Data '!X46</f>
        <v>9.103127266092331</v>
      </c>
      <c r="D46" s="3">
        <f>'Master Data '!T46</f>
        <v>146.4</v>
      </c>
      <c r="E46" s="34">
        <f>'Wealth Managers '!C71</f>
        <v>117.48950065606203</v>
      </c>
      <c r="F46" s="10">
        <f>'Master Data '!D46</f>
        <v>127.3</v>
      </c>
      <c r="G46" s="8">
        <f>'Master Data '!G46</f>
        <v>1259.5</v>
      </c>
      <c r="H46" s="8"/>
      <c r="I46" s="2">
        <f t="shared" si="4"/>
        <v>44256</v>
      </c>
      <c r="J46" s="5">
        <f t="shared" si="30"/>
        <v>1.9083969465648856E-2</v>
      </c>
      <c r="K46" s="5">
        <f t="shared" si="30"/>
        <v>9.4164669700453601E-3</v>
      </c>
      <c r="L46" s="5">
        <f t="shared" si="11"/>
        <v>6.8775790921595595E-3</v>
      </c>
      <c r="M46" s="5">
        <f t="shared" si="30"/>
        <v>8.9517879680269478E-3</v>
      </c>
      <c r="N46" s="5">
        <f t="shared" si="30"/>
        <v>-4.6911649726349373E-3</v>
      </c>
      <c r="O46" s="5">
        <f t="shared" si="30"/>
        <v>2.891920594722661E-2</v>
      </c>
      <c r="P46" s="5"/>
      <c r="Q46" s="2">
        <f t="shared" si="8"/>
        <v>44256</v>
      </c>
      <c r="R46" s="5">
        <f t="shared" si="12"/>
        <v>0.27042030134813638</v>
      </c>
      <c r="S46" s="5">
        <f t="shared" si="13"/>
        <v>0.28862574600468716</v>
      </c>
      <c r="T46" s="5">
        <f t="shared" si="14"/>
        <v>8.9285714285714288E-2</v>
      </c>
      <c r="U46" s="5">
        <f t="shared" si="19"/>
        <v>0.16886740441353629</v>
      </c>
      <c r="V46" s="5">
        <f t="shared" si="15"/>
        <v>0.24803921568627449</v>
      </c>
      <c r="W46" s="5">
        <f t="shared" si="16"/>
        <v>0.26927340522019555</v>
      </c>
      <c r="X46" s="5"/>
    </row>
    <row r="47" spans="1:24" x14ac:dyDescent="0.25">
      <c r="A47" s="2">
        <v>44287</v>
      </c>
      <c r="B47" s="3">
        <f>'Master Data '!Q47</f>
        <v>165.1</v>
      </c>
      <c r="C47" s="3">
        <f>'Master Data '!X47</f>
        <v>9.4484608673355766</v>
      </c>
      <c r="D47" s="3">
        <f>'Master Data '!T47</f>
        <v>151.6</v>
      </c>
      <c r="E47" s="34">
        <f>'Wealth Managers '!C72</f>
        <v>121.15725579521458</v>
      </c>
      <c r="F47" s="10">
        <f>'Master Data '!D47</f>
        <v>134.30000000000001</v>
      </c>
      <c r="G47" s="8">
        <f>'Master Data '!G47</f>
        <v>1286</v>
      </c>
      <c r="H47" s="8"/>
      <c r="I47" s="2">
        <f t="shared" si="4"/>
        <v>44287</v>
      </c>
      <c r="J47" s="5">
        <f t="shared" si="30"/>
        <v>3.0586766541822758E-2</v>
      </c>
      <c r="K47" s="5">
        <f t="shared" si="30"/>
        <v>3.793571056943882E-2</v>
      </c>
      <c r="L47" s="5">
        <f t="shared" si="11"/>
        <v>3.5519125683060031E-2</v>
      </c>
      <c r="M47" s="5">
        <f t="shared" si="30"/>
        <v>3.1217726849393192E-2</v>
      </c>
      <c r="N47" s="5">
        <f t="shared" si="30"/>
        <v>5.4988216810683541E-2</v>
      </c>
      <c r="O47" s="5">
        <f t="shared" si="30"/>
        <v>2.1040095275903135E-2</v>
      </c>
      <c r="P47" s="5"/>
      <c r="Q47" s="2">
        <f t="shared" si="8"/>
        <v>44287</v>
      </c>
      <c r="R47" s="5">
        <f t="shared" si="12"/>
        <v>0.30927835051546393</v>
      </c>
      <c r="S47" s="5">
        <f t="shared" si="13"/>
        <v>0.33751067933744816</v>
      </c>
      <c r="T47" s="5">
        <f t="shared" si="14"/>
        <v>0.12797619047619038</v>
      </c>
      <c r="U47" s="5">
        <f t="shared" si="19"/>
        <v>0.20535678776767727</v>
      </c>
      <c r="V47" s="5">
        <f t="shared" si="15"/>
        <v>0.31666666666666676</v>
      </c>
      <c r="W47" s="5">
        <f t="shared" si="16"/>
        <v>0.29597903859719848</v>
      </c>
      <c r="X47" s="5"/>
    </row>
    <row r="48" spans="1:24" x14ac:dyDescent="0.25">
      <c r="A48" s="2">
        <v>44317</v>
      </c>
      <c r="B48" s="3">
        <f>'Master Data '!Q48</f>
        <v>168.9</v>
      </c>
      <c r="C48" s="3">
        <f>'Master Data '!X48</f>
        <v>9.5794709259057758</v>
      </c>
      <c r="D48" s="3">
        <f>'Master Data '!T48</f>
        <v>153.9</v>
      </c>
      <c r="E48" s="34">
        <f>'Wealth Managers '!C73</f>
        <v>122.82045533996867</v>
      </c>
      <c r="F48" s="10">
        <f>'Master Data '!D48</f>
        <v>136.19999999999999</v>
      </c>
      <c r="G48" s="8">
        <f>'Master Data '!G48</f>
        <v>1300.5999999999999</v>
      </c>
      <c r="H48" s="8"/>
      <c r="I48" s="2">
        <f t="shared" si="4"/>
        <v>44317</v>
      </c>
      <c r="J48" s="5">
        <f t="shared" si="30"/>
        <v>2.3016353725015211E-2</v>
      </c>
      <c r="K48" s="5">
        <f t="shared" si="30"/>
        <v>1.3865756593554423E-2</v>
      </c>
      <c r="L48" s="5">
        <f t="shared" si="11"/>
        <v>1.5171503957783716E-2</v>
      </c>
      <c r="M48" s="5">
        <f t="shared" si="30"/>
        <v>1.3727609905306104E-2</v>
      </c>
      <c r="N48" s="5">
        <f t="shared" si="30"/>
        <v>1.4147431124348303E-2</v>
      </c>
      <c r="O48" s="5">
        <f t="shared" si="30"/>
        <v>1.135303265940895E-2</v>
      </c>
      <c r="P48" s="5"/>
      <c r="Q48" s="2">
        <f t="shared" si="8"/>
        <v>44317</v>
      </c>
      <c r="R48" s="5">
        <f t="shared" si="12"/>
        <v>0.33941316415543232</v>
      </c>
      <c r="S48" s="5">
        <f t="shared" si="13"/>
        <v>0.35605627685842084</v>
      </c>
      <c r="T48" s="5">
        <f t="shared" si="14"/>
        <v>0.1450892857142857</v>
      </c>
      <c r="U48" s="5">
        <f t="shared" si="19"/>
        <v>0.22190345554686478</v>
      </c>
      <c r="V48" s="5">
        <f t="shared" si="15"/>
        <v>0.33529411764705869</v>
      </c>
      <c r="W48" s="5">
        <f t="shared" si="16"/>
        <v>0.3106923309483019</v>
      </c>
      <c r="X48" s="5"/>
    </row>
    <row r="49" spans="1:24" x14ac:dyDescent="0.25">
      <c r="A49" s="2">
        <v>44348</v>
      </c>
      <c r="B49" s="3">
        <f>'Master Data '!Q49</f>
        <v>169.2</v>
      </c>
      <c r="C49" s="3">
        <f>'Master Data '!X49</f>
        <v>9.579310060680621</v>
      </c>
      <c r="D49" s="3">
        <f>'Master Data '!T49</f>
        <v>154.4</v>
      </c>
      <c r="E49" s="34">
        <f>'Wealth Managers '!C74</f>
        <v>122.96953896945746</v>
      </c>
      <c r="F49" s="10">
        <f>'Master Data '!D49</f>
        <v>136.19999999999999</v>
      </c>
      <c r="G49" s="8">
        <f>'Master Data '!G49</f>
        <v>1293.8</v>
      </c>
      <c r="H49" s="8"/>
      <c r="I49" s="2">
        <f t="shared" si="4"/>
        <v>44348</v>
      </c>
      <c r="J49" s="5">
        <f t="shared" si="30"/>
        <v>1.7761989342805385E-3</v>
      </c>
      <c r="K49" s="5">
        <f t="shared" si="30"/>
        <v>-1.6792704565736057E-5</v>
      </c>
      <c r="L49" s="5">
        <f t="shared" si="11"/>
        <v>3.2488628979857048E-3</v>
      </c>
      <c r="M49" s="5">
        <f t="shared" si="30"/>
        <v>1.2138338770697448E-3</v>
      </c>
      <c r="N49" s="5">
        <f t="shared" si="30"/>
        <v>0</v>
      </c>
      <c r="O49" s="5">
        <f t="shared" si="30"/>
        <v>-5.2283561433184335E-3</v>
      </c>
      <c r="P49" s="5"/>
      <c r="Q49" s="2">
        <f t="shared" si="8"/>
        <v>44348</v>
      </c>
      <c r="R49" s="5">
        <f t="shared" si="12"/>
        <v>0.34179222839016649</v>
      </c>
      <c r="S49" s="5">
        <f t="shared" si="13"/>
        <v>0.35603350500598907</v>
      </c>
      <c r="T49" s="5">
        <f t="shared" si="14"/>
        <v>0.14880952380952381</v>
      </c>
      <c r="U49" s="5">
        <f t="shared" si="19"/>
        <v>0.22338664335571615</v>
      </c>
      <c r="V49" s="5">
        <f t="shared" si="15"/>
        <v>0.33529411764705869</v>
      </c>
      <c r="W49" s="5">
        <f t="shared" si="16"/>
        <v>0.303839564647788</v>
      </c>
      <c r="X49" s="5"/>
    </row>
    <row r="50" spans="1:24" x14ac:dyDescent="0.25">
      <c r="A50" s="2">
        <v>44378</v>
      </c>
      <c r="B50" s="3">
        <f>'Master Data '!Q50</f>
        <v>173.7</v>
      </c>
      <c r="C50" s="3">
        <f>'Master Data '!X50</f>
        <v>9.8614017698897563</v>
      </c>
      <c r="D50" s="3">
        <f>'Master Data '!T50</f>
        <v>158</v>
      </c>
      <c r="E50" s="34">
        <f>'Wealth Managers '!C75</f>
        <v>125.5897111916187</v>
      </c>
      <c r="F50" s="10">
        <f>'Master Data '!D50</f>
        <v>141.30000000000001</v>
      </c>
      <c r="G50" s="8">
        <f>'Master Data '!G50</f>
        <v>1340.6</v>
      </c>
      <c r="H50" s="8"/>
      <c r="I50" s="2">
        <f t="shared" si="4"/>
        <v>44378</v>
      </c>
      <c r="J50" s="5">
        <f t="shared" si="30"/>
        <v>2.6595744680851064E-2</v>
      </c>
      <c r="K50" s="5">
        <f t="shared" si="30"/>
        <v>2.9448019473449671E-2</v>
      </c>
      <c r="L50" s="5">
        <f t="shared" si="11"/>
        <v>2.3316062176165765E-2</v>
      </c>
      <c r="M50" s="5">
        <f t="shared" si="30"/>
        <v>2.1307490002154348E-2</v>
      </c>
      <c r="N50" s="5">
        <f t="shared" si="30"/>
        <v>3.7444933920705019E-2</v>
      </c>
      <c r="O50" s="5">
        <f t="shared" si="30"/>
        <v>3.6172515071881246E-2</v>
      </c>
      <c r="P50" s="5"/>
      <c r="Q50" s="2">
        <f t="shared" si="8"/>
        <v>44378</v>
      </c>
      <c r="R50" s="5">
        <f t="shared" si="12"/>
        <v>0.37747819191118159</v>
      </c>
      <c r="S50" s="5">
        <f t="shared" si="13"/>
        <v>0.39596600606805565</v>
      </c>
      <c r="T50" s="5">
        <f t="shared" si="14"/>
        <v>0.17559523809523805</v>
      </c>
      <c r="U50" s="5">
        <f t="shared" si="19"/>
        <v>0.24945394202778726</v>
      </c>
      <c r="V50" s="5">
        <f t="shared" si="15"/>
        <v>0.38529411764705895</v>
      </c>
      <c r="W50" s="5">
        <f t="shared" si="16"/>
        <v>0.35100272095132518</v>
      </c>
      <c r="X50" s="5"/>
    </row>
    <row r="51" spans="1:24" x14ac:dyDescent="0.25">
      <c r="A51" s="2">
        <v>44409</v>
      </c>
      <c r="B51" s="3">
        <f>'Master Data '!Q51</f>
        <v>176.6</v>
      </c>
      <c r="C51" s="3">
        <f>'Master Data '!X51</f>
        <v>10.016014493100638</v>
      </c>
      <c r="D51" s="3">
        <f>'Master Data '!T51</f>
        <v>159</v>
      </c>
      <c r="E51" s="34">
        <f>'Wealth Managers '!C76</f>
        <v>126.66049534642741</v>
      </c>
      <c r="F51" s="10">
        <f>'Master Data '!D51</f>
        <v>146.30000000000001</v>
      </c>
      <c r="G51" s="8">
        <f>'Master Data '!G51</f>
        <v>1354.8</v>
      </c>
      <c r="H51" s="8"/>
      <c r="I51" s="2">
        <f t="shared" si="4"/>
        <v>44409</v>
      </c>
      <c r="J51" s="5">
        <f t="shared" si="30"/>
        <v>1.6695451928612583E-2</v>
      </c>
      <c r="K51" s="5">
        <f t="shared" si="30"/>
        <v>1.5678574589970292E-2</v>
      </c>
      <c r="L51" s="5">
        <f t="shared" si="11"/>
        <v>6.3291139240506328E-3</v>
      </c>
      <c r="M51" s="5">
        <f t="shared" si="30"/>
        <v>8.5260499817135134E-3</v>
      </c>
      <c r="N51" s="5">
        <f t="shared" si="30"/>
        <v>3.5385704175513087E-2</v>
      </c>
      <c r="O51" s="5">
        <f t="shared" si="30"/>
        <v>1.0592272116962589E-2</v>
      </c>
      <c r="P51" s="5"/>
      <c r="Q51" s="2">
        <f t="shared" si="8"/>
        <v>44409</v>
      </c>
      <c r="R51" s="5">
        <f t="shared" si="12"/>
        <v>0.40047581284694689</v>
      </c>
      <c r="S51" s="5">
        <f t="shared" si="13"/>
        <v>0.41785276321925657</v>
      </c>
      <c r="T51" s="5">
        <f t="shared" si="14"/>
        <v>0.18303571428571425</v>
      </c>
      <c r="U51" s="5">
        <f t="shared" si="19"/>
        <v>0.26010684878736512</v>
      </c>
      <c r="V51" s="5">
        <f t="shared" si="15"/>
        <v>0.4343137254901962</v>
      </c>
      <c r="W51" s="5">
        <f t="shared" si="16"/>
        <v>0.36531290940239847</v>
      </c>
      <c r="X51" s="5"/>
    </row>
    <row r="52" spans="1:24" x14ac:dyDescent="0.25">
      <c r="A52" s="2">
        <v>44440</v>
      </c>
      <c r="B52" s="3">
        <f>'Master Data '!Q52</f>
        <v>180.2</v>
      </c>
      <c r="C52" s="3">
        <f>'Master Data '!X52</f>
        <v>10.182367771426158</v>
      </c>
      <c r="D52" s="3">
        <f>'Master Data '!T52</f>
        <v>161.9</v>
      </c>
      <c r="E52" s="34">
        <f>'Wealth Managers '!C77</f>
        <v>128.57788953389027</v>
      </c>
      <c r="F52" s="10">
        <f>'Master Data '!D52</f>
        <v>148.9</v>
      </c>
      <c r="G52" s="8">
        <f>'Master Data '!G52</f>
        <v>1370</v>
      </c>
      <c r="H52" s="8"/>
      <c r="I52" s="2">
        <f t="shared" si="4"/>
        <v>44440</v>
      </c>
      <c r="J52" s="5">
        <f t="shared" si="30"/>
        <v>2.0385050962627375E-2</v>
      </c>
      <c r="K52" s="5">
        <f t="shared" si="30"/>
        <v>1.6608729793682865E-2</v>
      </c>
      <c r="L52" s="5">
        <f t="shared" si="11"/>
        <v>1.8238993710691858E-2</v>
      </c>
      <c r="M52" s="5">
        <f t="shared" si="30"/>
        <v>1.5138060073258217E-2</v>
      </c>
      <c r="N52" s="5">
        <f t="shared" si="30"/>
        <v>1.7771701982228258E-2</v>
      </c>
      <c r="O52" s="5">
        <f t="shared" si="30"/>
        <v>1.1219368172424008E-2</v>
      </c>
      <c r="P52" s="5"/>
      <c r="Q52" s="2">
        <f t="shared" si="8"/>
        <v>44440</v>
      </c>
      <c r="R52" s="5">
        <f t="shared" si="12"/>
        <v>0.4290245836637589</v>
      </c>
      <c r="S52" s="5">
        <f t="shared" si="13"/>
        <v>0.44140149665079181</v>
      </c>
      <c r="T52" s="5">
        <f t="shared" si="14"/>
        <v>0.20461309523809523</v>
      </c>
      <c r="U52" s="5">
        <f t="shared" si="19"/>
        <v>0.27918242196303239</v>
      </c>
      <c r="V52" s="5">
        <f t="shared" si="15"/>
        <v>0.45980392156862748</v>
      </c>
      <c r="W52" s="5">
        <f t="shared" si="16"/>
        <v>0.38063085760354737</v>
      </c>
      <c r="X52" s="5"/>
    </row>
    <row r="53" spans="1:24" x14ac:dyDescent="0.25">
      <c r="A53" s="2">
        <v>44470</v>
      </c>
      <c r="B53" s="3">
        <f>'Master Data '!Q53</f>
        <v>176.4</v>
      </c>
      <c r="C53" s="3">
        <f>'Master Data '!X53</f>
        <v>9.9966077550592942</v>
      </c>
      <c r="D53" s="3">
        <f>'Master Data '!T53</f>
        <v>158.4</v>
      </c>
      <c r="E53" s="34">
        <f>'Wealth Managers '!C78</f>
        <v>126.48178310918534</v>
      </c>
      <c r="F53" s="10">
        <f>'Master Data '!D53</f>
        <v>144.30000000000001</v>
      </c>
      <c r="G53" s="8">
        <f>'Master Data '!G53</f>
        <v>1342.3</v>
      </c>
      <c r="H53" s="8"/>
      <c r="I53" s="2">
        <f t="shared" si="4"/>
        <v>44470</v>
      </c>
      <c r="J53" s="5">
        <f t="shared" si="30"/>
        <v>-2.1087680355160839E-2</v>
      </c>
      <c r="K53" s="5">
        <f t="shared" si="30"/>
        <v>-1.8243302592953363E-2</v>
      </c>
      <c r="L53" s="5">
        <f t="shared" si="11"/>
        <v>-2.1618282890673253E-2</v>
      </c>
      <c r="M53" s="5">
        <f t="shared" si="30"/>
        <v>-1.6302230751364454E-2</v>
      </c>
      <c r="N53" s="5">
        <f t="shared" si="30"/>
        <v>-3.0893216924110102E-2</v>
      </c>
      <c r="O53" s="5">
        <f t="shared" si="30"/>
        <v>-2.0218978102189814E-2</v>
      </c>
      <c r="P53" s="5"/>
      <c r="Q53" s="2">
        <f t="shared" si="8"/>
        <v>44470</v>
      </c>
      <c r="R53" s="5">
        <f t="shared" si="12"/>
        <v>0.39888977002379072</v>
      </c>
      <c r="S53" s="5">
        <f t="shared" si="13"/>
        <v>0.41510557298945555</v>
      </c>
      <c r="T53" s="5">
        <f t="shared" si="14"/>
        <v>0.17857142857142858</v>
      </c>
      <c r="U53" s="5">
        <f t="shared" si="19"/>
        <v>0.25832889494710176</v>
      </c>
      <c r="V53" s="5">
        <f t="shared" si="15"/>
        <v>0.41470588235294131</v>
      </c>
      <c r="W53" s="5">
        <f t="shared" si="16"/>
        <v>0.35271591252645373</v>
      </c>
      <c r="X53" s="5"/>
    </row>
    <row r="54" spans="1:24" x14ac:dyDescent="0.25">
      <c r="A54" s="2">
        <v>44501</v>
      </c>
      <c r="B54" s="3">
        <f>'Master Data '!Q54</f>
        <v>182.9</v>
      </c>
      <c r="C54" s="3">
        <f>'Master Data '!X54</f>
        <v>10.329422265277532</v>
      </c>
      <c r="D54" s="3">
        <f>'Master Data '!T54</f>
        <v>162.9</v>
      </c>
      <c r="E54" s="34">
        <f>'Wealth Managers '!C79</f>
        <v>129.41399630347848</v>
      </c>
      <c r="F54" s="10">
        <f>'Master Data '!D54</f>
        <v>150.6</v>
      </c>
      <c r="G54" s="8">
        <f>'Master Data '!G54</f>
        <v>1394.4</v>
      </c>
      <c r="H54" s="8"/>
      <c r="I54" s="2">
        <f t="shared" si="4"/>
        <v>44501</v>
      </c>
      <c r="J54" s="5">
        <f t="shared" si="30"/>
        <v>3.6848072562358274E-2</v>
      </c>
      <c r="K54" s="5">
        <f t="shared" si="30"/>
        <v>3.3292744736313225E-2</v>
      </c>
      <c r="L54" s="5">
        <f t="shared" si="11"/>
        <v>2.8409090909090908E-2</v>
      </c>
      <c r="M54" s="5">
        <f t="shared" si="30"/>
        <v>2.318288944236269E-2</v>
      </c>
      <c r="N54" s="5">
        <f t="shared" si="30"/>
        <v>4.3659043659043537E-2</v>
      </c>
      <c r="O54" s="5">
        <f t="shared" si="30"/>
        <v>3.8813976011323949E-2</v>
      </c>
      <c r="P54" s="5"/>
      <c r="Q54" s="2">
        <f t="shared" si="8"/>
        <v>44501</v>
      </c>
      <c r="R54" s="5">
        <f t="shared" si="12"/>
        <v>0.45043616177636808</v>
      </c>
      <c r="S54" s="5">
        <f t="shared" si="13"/>
        <v>0.46221832160592774</v>
      </c>
      <c r="T54" s="5">
        <f t="shared" si="14"/>
        <v>0.21205357142857142</v>
      </c>
      <c r="U54" s="5">
        <f t="shared" si="19"/>
        <v>0.28750059460079086</v>
      </c>
      <c r="V54" s="5">
        <f t="shared" si="15"/>
        <v>0.47647058823529403</v>
      </c>
      <c r="W54" s="5">
        <f t="shared" si="16"/>
        <v>0.40522019550539168</v>
      </c>
      <c r="X54" s="5"/>
    </row>
    <row r="55" spans="1:24" x14ac:dyDescent="0.25">
      <c r="A55" s="2">
        <v>44531</v>
      </c>
      <c r="B55" s="3">
        <f>'Master Data '!Q55</f>
        <v>182.1</v>
      </c>
      <c r="C55" s="3">
        <f>'Master Data '!X55</f>
        <v>10.394743528755058</v>
      </c>
      <c r="D55" s="3">
        <f>'Master Data '!T55</f>
        <v>162.4</v>
      </c>
      <c r="E55" s="34">
        <f>'Wealth Managers '!C80</f>
        <v>130.10039238309633</v>
      </c>
      <c r="F55" s="10">
        <f>'Master Data '!D55</f>
        <v>155.19999999999999</v>
      </c>
      <c r="G55" s="8">
        <f>'Master Data '!G55</f>
        <v>1407.4</v>
      </c>
      <c r="H55" s="8"/>
      <c r="I55" s="2">
        <f t="shared" si="4"/>
        <v>44531</v>
      </c>
      <c r="J55" s="5">
        <f t="shared" si="30"/>
        <v>-4.3739748496446768E-3</v>
      </c>
      <c r="K55" s="5">
        <f t="shared" si="30"/>
        <v>6.323806094858107E-3</v>
      </c>
      <c r="L55" s="5">
        <f t="shared" si="11"/>
        <v>-3.0693677102516881E-3</v>
      </c>
      <c r="M55" s="5">
        <f t="shared" si="30"/>
        <v>5.3038782451956543E-3</v>
      </c>
      <c r="N55" s="5">
        <f t="shared" si="30"/>
        <v>3.0544488711819352E-2</v>
      </c>
      <c r="O55" s="5">
        <f t="shared" si="30"/>
        <v>9.3230063109581169E-3</v>
      </c>
      <c r="P55" s="5"/>
      <c r="Q55" s="2">
        <f t="shared" si="8"/>
        <v>44531</v>
      </c>
      <c r="R55" s="5">
        <f t="shared" si="12"/>
        <v>0.44409199048374309</v>
      </c>
      <c r="S55" s="5">
        <f t="shared" si="13"/>
        <v>0.47146510674011249</v>
      </c>
      <c r="T55" s="5">
        <f t="shared" si="14"/>
        <v>0.20833333333333331</v>
      </c>
      <c r="U55" s="5">
        <f t="shared" si="19"/>
        <v>0.29432934099517044</v>
      </c>
      <c r="V55" s="5">
        <f t="shared" si="15"/>
        <v>0.52156862745098032</v>
      </c>
      <c r="W55" s="5">
        <f t="shared" si="16"/>
        <v>0.41832107225637422</v>
      </c>
      <c r="X55" s="5"/>
    </row>
    <row r="56" spans="1:24" x14ac:dyDescent="0.25">
      <c r="A56" s="2">
        <v>44562</v>
      </c>
      <c r="B56" s="3">
        <f>'Master Data '!Q56</f>
        <v>185.6</v>
      </c>
      <c r="C56" s="3">
        <f>'Master Data '!X56</f>
        <v>10.573730757281091</v>
      </c>
      <c r="D56" s="3">
        <f>'Master Data '!T56</f>
        <v>166.7</v>
      </c>
      <c r="E56" s="34">
        <f>'Wealth Managers '!C81</f>
        <v>131.53980971849688</v>
      </c>
      <c r="F56" s="10">
        <f>'Master Data '!D56</f>
        <v>160.69999999999999</v>
      </c>
      <c r="G56" s="8">
        <f>'Master Data '!G56</f>
        <v>1417.4</v>
      </c>
      <c r="H56" s="8"/>
      <c r="I56" s="2">
        <f t="shared" si="4"/>
        <v>44562</v>
      </c>
      <c r="J56" s="5">
        <f t="shared" si="30"/>
        <v>1.9220208676551345E-2</v>
      </c>
      <c r="K56" s="5">
        <f t="shared" si="30"/>
        <v>1.7219013439908285E-2</v>
      </c>
      <c r="L56" s="5">
        <f t="shared" si="11"/>
        <v>2.6477832512315166E-2</v>
      </c>
      <c r="M56" s="5">
        <f t="shared" si="30"/>
        <v>1.1063896957066896E-2</v>
      </c>
      <c r="N56" s="5">
        <f t="shared" si="30"/>
        <v>3.5438144329896913E-2</v>
      </c>
      <c r="O56" s="5">
        <f t="shared" si="30"/>
        <v>7.1053005542134427E-3</v>
      </c>
      <c r="P56" s="5"/>
      <c r="Q56" s="2">
        <f t="shared" si="8"/>
        <v>44562</v>
      </c>
      <c r="R56" s="5">
        <f t="shared" si="12"/>
        <v>0.47184773988897705</v>
      </c>
      <c r="S56" s="5">
        <f t="shared" si="13"/>
        <v>0.49680228418942657</v>
      </c>
      <c r="T56" s="5">
        <f t="shared" si="14"/>
        <v>0.24032738095238082</v>
      </c>
      <c r="U56" s="5">
        <f t="shared" si="19"/>
        <v>0.30864966745244932</v>
      </c>
      <c r="V56" s="5">
        <f t="shared" si="15"/>
        <v>0.57549019607843122</v>
      </c>
      <c r="W56" s="5">
        <f t="shared" si="16"/>
        <v>0.42839866975713004</v>
      </c>
      <c r="X56" s="5"/>
    </row>
    <row r="57" spans="1:24" x14ac:dyDescent="0.25">
      <c r="A57" s="2">
        <v>44593</v>
      </c>
      <c r="B57" s="3">
        <f>'Master Data '!Q57</f>
        <v>179.6</v>
      </c>
      <c r="C57" s="3">
        <f>'Master Data '!X57</f>
        <v>10.256297054505724</v>
      </c>
      <c r="D57" s="3">
        <f>'Master Data '!T57</f>
        <v>162.5</v>
      </c>
      <c r="E57" s="34">
        <f>'Wealth Managers '!C82</f>
        <v>126.98202060834275</v>
      </c>
      <c r="F57" s="10">
        <f>'Master Data '!D57</f>
        <v>151.5</v>
      </c>
      <c r="G57" s="8">
        <f>'Master Data '!G57</f>
        <v>1334.7</v>
      </c>
      <c r="H57" s="8"/>
      <c r="I57" s="2">
        <f t="shared" si="4"/>
        <v>44593</v>
      </c>
      <c r="J57" s="5">
        <f t="shared" si="30"/>
        <v>-3.2327586206896554E-2</v>
      </c>
      <c r="K57" s="5">
        <f t="shared" si="30"/>
        <v>-3.0020974626839326E-2</v>
      </c>
      <c r="L57" s="5">
        <f t="shared" si="11"/>
        <v>-2.5194961007798375E-2</v>
      </c>
      <c r="M57" s="5">
        <f t="shared" si="30"/>
        <v>-3.4649503598249656E-2</v>
      </c>
      <c r="N57" s="5">
        <f t="shared" si="30"/>
        <v>-5.72495332918481E-2</v>
      </c>
      <c r="O57" s="5">
        <f t="shared" si="30"/>
        <v>-5.8346267814307913E-2</v>
      </c>
      <c r="P57" s="5"/>
      <c r="Q57" s="2">
        <f t="shared" si="8"/>
        <v>44593</v>
      </c>
      <c r="R57" s="5">
        <f t="shared" si="12"/>
        <v>0.42426645519429024</v>
      </c>
      <c r="S57" s="5">
        <f t="shared" si="13"/>
        <v>0.45186682079438067</v>
      </c>
      <c r="T57" s="5">
        <f t="shared" si="14"/>
        <v>0.2090773809523809</v>
      </c>
      <c r="U57" s="5">
        <f t="shared" si="19"/>
        <v>0.26330560609120746</v>
      </c>
      <c r="V57" s="5">
        <f t="shared" si="15"/>
        <v>0.48529411764705882</v>
      </c>
      <c r="W57" s="5">
        <f t="shared" si="16"/>
        <v>0.34505693842587937</v>
      </c>
      <c r="X57" s="5"/>
    </row>
    <row r="58" spans="1:24" x14ac:dyDescent="0.25">
      <c r="A58" s="2">
        <v>44621</v>
      </c>
      <c r="B58" s="3">
        <f>'Master Data '!Q58</f>
        <v>175.4</v>
      </c>
      <c r="C58" s="3">
        <f>'Master Data '!X58</f>
        <v>10.035030420046185</v>
      </c>
      <c r="D58" s="3">
        <f>'Master Data '!T58</f>
        <v>158.30000000000001</v>
      </c>
      <c r="E58" s="34">
        <f>'Wealth Managers '!C83</f>
        <v>124.98898725029277</v>
      </c>
      <c r="F58" s="10">
        <f>'Master Data '!D58</f>
        <v>147.9</v>
      </c>
      <c r="G58" s="8">
        <f>'Master Data '!G58</f>
        <v>1297.5</v>
      </c>
      <c r="H58" s="8"/>
      <c r="I58" s="2">
        <f t="shared" si="4"/>
        <v>44621</v>
      </c>
      <c r="J58" s="5">
        <f t="shared" si="30"/>
        <v>-2.3385300668151386E-2</v>
      </c>
      <c r="K58" s="5">
        <f t="shared" si="30"/>
        <v>-2.1573734973124026E-2</v>
      </c>
      <c r="L58" s="5">
        <f t="shared" si="11"/>
        <v>-2.5846153846153776E-2</v>
      </c>
      <c r="M58" s="5">
        <f t="shared" si="30"/>
        <v>-1.5695398045343766E-2</v>
      </c>
      <c r="N58" s="5">
        <f t="shared" si="30"/>
        <v>-2.3762376237623725E-2</v>
      </c>
      <c r="O58" s="5">
        <f t="shared" si="30"/>
        <v>-2.7871431782423049E-2</v>
      </c>
      <c r="P58" s="5"/>
      <c r="Q58" s="2">
        <f t="shared" si="8"/>
        <v>44621</v>
      </c>
      <c r="R58" s="5">
        <f t="shared" si="12"/>
        <v>0.39095955590800963</v>
      </c>
      <c r="S58" s="5">
        <f t="shared" si="13"/>
        <v>0.42054463078629056</v>
      </c>
      <c r="T58" s="5">
        <f t="shared" si="14"/>
        <v>0.17782738095238099</v>
      </c>
      <c r="U58" s="5">
        <f t="shared" si="19"/>
        <v>0.24347752175069171</v>
      </c>
      <c r="V58" s="5">
        <f t="shared" si="15"/>
        <v>0.45000000000000007</v>
      </c>
      <c r="W58" s="5">
        <f t="shared" si="16"/>
        <v>0.30756827572306766</v>
      </c>
      <c r="X58" s="5"/>
    </row>
    <row r="59" spans="1:24" x14ac:dyDescent="0.25">
      <c r="A59" s="2">
        <v>44652</v>
      </c>
      <c r="B59" s="3">
        <f>'Master Data '!Q59</f>
        <v>178.5</v>
      </c>
      <c r="C59" s="3">
        <f>'Master Data '!X59</f>
        <v>10.166122353424214</v>
      </c>
      <c r="D59" s="3">
        <f>'Master Data '!T59</f>
        <v>160.9</v>
      </c>
      <c r="E59" s="34">
        <f>'Wealth Managers '!C84</f>
        <v>126.9377344618332</v>
      </c>
      <c r="F59" s="10">
        <f>'Master Data '!D59</f>
        <v>151.80000000000001</v>
      </c>
      <c r="G59" s="8">
        <f>'Master Data '!G59</f>
        <v>1325.6</v>
      </c>
      <c r="H59" s="8"/>
      <c r="I59" s="2">
        <f t="shared" si="4"/>
        <v>44652</v>
      </c>
      <c r="J59" s="5">
        <f t="shared" si="30"/>
        <v>1.7673888255416159E-2</v>
      </c>
      <c r="K59" s="5">
        <f t="shared" si="30"/>
        <v>1.306343158822486E-2</v>
      </c>
      <c r="L59" s="5">
        <f t="shared" si="11"/>
        <v>1.6424510423246962E-2</v>
      </c>
      <c r="M59" s="5">
        <f t="shared" si="30"/>
        <v>1.5591351321521098E-2</v>
      </c>
      <c r="N59" s="5">
        <f t="shared" si="30"/>
        <v>2.6369168356998009E-2</v>
      </c>
      <c r="O59" s="5">
        <f t="shared" si="30"/>
        <v>2.165703275529858E-2</v>
      </c>
      <c r="P59" s="5"/>
      <c r="Q59" s="2">
        <f t="shared" si="8"/>
        <v>44652</v>
      </c>
      <c r="R59" s="5">
        <f t="shared" si="12"/>
        <v>0.41554321966693109</v>
      </c>
      <c r="S59" s="5">
        <f t="shared" si="13"/>
        <v>0.43910181838858742</v>
      </c>
      <c r="T59" s="5">
        <f t="shared" si="14"/>
        <v>0.19717261904761904</v>
      </c>
      <c r="U59" s="5">
        <f t="shared" si="19"/>
        <v>0.26286501665272111</v>
      </c>
      <c r="V59" s="5">
        <f t="shared" si="15"/>
        <v>0.48823529411764716</v>
      </c>
      <c r="W59" s="5">
        <f t="shared" si="16"/>
        <v>0.33588632470019142</v>
      </c>
      <c r="X59" s="5"/>
    </row>
    <row r="60" spans="1:24" x14ac:dyDescent="0.25">
      <c r="A60" s="2">
        <v>44682</v>
      </c>
      <c r="B60" s="3">
        <f>'Master Data '!Q60</f>
        <v>173.3</v>
      </c>
      <c r="C60" s="3">
        <f>'Master Data '!X60</f>
        <v>9.8495718968546999</v>
      </c>
      <c r="D60" s="3">
        <f>'Master Data '!T60</f>
        <v>157.19999999999999</v>
      </c>
      <c r="E60" s="34">
        <f>'Wealth Managers '!C85</f>
        <v>124.41679456087739</v>
      </c>
      <c r="F60" s="10">
        <f>'Master Data '!D60</f>
        <v>151.30000000000001</v>
      </c>
      <c r="G60" s="8">
        <f>'Master Data '!G60</f>
        <v>1228.4000000000001</v>
      </c>
      <c r="H60" s="8"/>
      <c r="I60" s="2">
        <f t="shared" si="4"/>
        <v>44682</v>
      </c>
      <c r="J60" s="5">
        <f t="shared" si="30"/>
        <v>-2.913165266106436E-2</v>
      </c>
      <c r="K60" s="5">
        <f t="shared" si="30"/>
        <v>-3.113777756795261E-2</v>
      </c>
      <c r="L60" s="5">
        <f t="shared" si="11"/>
        <v>-2.2995649471721672E-2</v>
      </c>
      <c r="M60" s="5">
        <f t="shared" si="30"/>
        <v>-1.9859657269318834E-2</v>
      </c>
      <c r="N60" s="5">
        <f t="shared" si="30"/>
        <v>-3.2938076416337285E-3</v>
      </c>
      <c r="O60" s="5">
        <f t="shared" si="30"/>
        <v>-7.3325286662643194E-2</v>
      </c>
      <c r="P60" s="5"/>
      <c r="Q60" s="2">
        <f t="shared" si="8"/>
        <v>44682</v>
      </c>
      <c r="R60" s="5">
        <f t="shared" si="12"/>
        <v>0.37430610626486932</v>
      </c>
      <c r="S60" s="5">
        <f t="shared" si="13"/>
        <v>0.39429138606996744</v>
      </c>
      <c r="T60" s="5">
        <f t="shared" si="14"/>
        <v>0.16964285714285701</v>
      </c>
      <c r="U60" s="5">
        <f t="shared" si="19"/>
        <v>0.23778495024458546</v>
      </c>
      <c r="V60" s="5">
        <f t="shared" si="15"/>
        <v>0.48333333333333345</v>
      </c>
      <c r="W60" s="5">
        <f t="shared" si="16"/>
        <v>0.23793207699284505</v>
      </c>
      <c r="X60" s="5"/>
    </row>
    <row r="61" spans="1:24" x14ac:dyDescent="0.25">
      <c r="A61" s="2">
        <v>44713</v>
      </c>
      <c r="B61" s="3">
        <f>'Master Data '!Q61</f>
        <v>171.3</v>
      </c>
      <c r="C61" s="3">
        <f>'Master Data '!X61</f>
        <v>9.7595903829404644</v>
      </c>
      <c r="D61" s="3">
        <f>'Master Data '!T61</f>
        <v>156.19999999999999</v>
      </c>
      <c r="E61" s="34">
        <f>'Wealth Managers '!C86</f>
        <v>122.29490027386868</v>
      </c>
      <c r="F61" s="10">
        <f>'Master Data '!D61</f>
        <v>146.6</v>
      </c>
      <c r="G61" s="8">
        <f>'Master Data '!G61</f>
        <v>1203.5999999999999</v>
      </c>
      <c r="H61" s="8"/>
      <c r="I61" s="2">
        <f t="shared" si="4"/>
        <v>44713</v>
      </c>
      <c r="J61" s="5">
        <f t="shared" si="30"/>
        <v>-1.1540680900173109E-2</v>
      </c>
      <c r="K61" s="5">
        <f t="shared" si="30"/>
        <v>-9.1355761302650742E-3</v>
      </c>
      <c r="L61" s="5">
        <f t="shared" si="11"/>
        <v>-6.3613231552162855E-3</v>
      </c>
      <c r="M61" s="5">
        <f t="shared" ref="M61:O84" si="31">(E61-E60)/E60</f>
        <v>-1.7054725565771329E-2</v>
      </c>
      <c r="N61" s="5">
        <f t="shared" si="31"/>
        <v>-3.1064111037673606E-2</v>
      </c>
      <c r="O61" s="5">
        <f t="shared" si="31"/>
        <v>-2.0188863562357686E-2</v>
      </c>
      <c r="P61" s="5"/>
      <c r="Q61" s="2">
        <f t="shared" si="8"/>
        <v>44713</v>
      </c>
      <c r="R61" s="5">
        <f t="shared" si="12"/>
        <v>0.35844567803330707</v>
      </c>
      <c r="S61" s="5">
        <f t="shared" si="13"/>
        <v>0.38155373096475242</v>
      </c>
      <c r="T61" s="5">
        <f t="shared" si="14"/>
        <v>0.16220238095238082</v>
      </c>
      <c r="U61" s="5">
        <f t="shared" si="19"/>
        <v>0.21667486760872215</v>
      </c>
      <c r="V61" s="5">
        <f t="shared" si="15"/>
        <v>0.43725490196078426</v>
      </c>
      <c r="W61" s="5">
        <f t="shared" si="16"/>
        <v>0.21293963519097045</v>
      </c>
      <c r="X61" s="5"/>
    </row>
    <row r="62" spans="1:24" x14ac:dyDescent="0.25">
      <c r="A62" s="2">
        <v>44743</v>
      </c>
      <c r="B62" s="3">
        <f>'Master Data '!Q62</f>
        <v>162.69999999999999</v>
      </c>
      <c r="C62" s="3">
        <f>'Master Data '!X62</f>
        <v>9.3210908145611882</v>
      </c>
      <c r="D62" s="3">
        <f>'Master Data '!T62</f>
        <v>149.4</v>
      </c>
      <c r="E62" s="34">
        <f>'Wealth Managers '!C87</f>
        <v>117.23028952950085</v>
      </c>
      <c r="F62" s="10">
        <f>'Master Data '!D62</f>
        <v>143.5</v>
      </c>
      <c r="G62" s="8">
        <f>'Master Data '!G62</f>
        <v>1126.9000000000001</v>
      </c>
      <c r="H62" s="8"/>
      <c r="I62" s="2">
        <f t="shared" si="4"/>
        <v>44743</v>
      </c>
      <c r="J62" s="5">
        <f t="shared" ref="J62:K84" si="32">(B62-B61)/B61</f>
        <v>-5.0204319906596746E-2</v>
      </c>
      <c r="K62" s="5">
        <f t="shared" si="32"/>
        <v>-4.4930120135550283E-2</v>
      </c>
      <c r="L62" s="5">
        <f t="shared" si="11"/>
        <v>-4.3533930857874416E-2</v>
      </c>
      <c r="M62" s="5">
        <f t="shared" si="31"/>
        <v>-4.1413098445037981E-2</v>
      </c>
      <c r="N62" s="5">
        <f t="shared" si="31"/>
        <v>-2.1145975443383317E-2</v>
      </c>
      <c r="O62" s="5">
        <f t="shared" si="31"/>
        <v>-6.3725490196078288E-2</v>
      </c>
      <c r="P62" s="5"/>
      <c r="Q62" s="2">
        <f t="shared" si="8"/>
        <v>44743</v>
      </c>
      <c r="R62" s="5">
        <f t="shared" si="12"/>
        <v>0.29024583663758918</v>
      </c>
      <c r="S62" s="5">
        <f t="shared" si="13"/>
        <v>0.31948035585878837</v>
      </c>
      <c r="T62" s="5">
        <f t="shared" si="14"/>
        <v>0.11160714285714285</v>
      </c>
      <c r="U62" s="5">
        <f t="shared" si="19"/>
        <v>0.16628859154083858</v>
      </c>
      <c r="V62" s="5">
        <f t="shared" si="15"/>
        <v>0.40686274509803921</v>
      </c>
      <c r="W62" s="5">
        <f t="shared" si="16"/>
        <v>0.13564446236017347</v>
      </c>
      <c r="X62" s="5"/>
    </row>
    <row r="63" spans="1:24" x14ac:dyDescent="0.25">
      <c r="A63" s="2">
        <v>44774</v>
      </c>
      <c r="B63" s="3">
        <f>'Master Data '!Q63</f>
        <v>173.3</v>
      </c>
      <c r="C63" s="3">
        <f>'Master Data '!X63</f>
        <v>10.00823919625244</v>
      </c>
      <c r="D63" s="3">
        <f>'Master Data '!T63</f>
        <v>156.4</v>
      </c>
      <c r="E63" s="34">
        <f>'Wealth Managers '!C88</f>
        <v>123.50152140549338</v>
      </c>
      <c r="F63" s="10">
        <f>'Master Data '!D63</f>
        <v>154.4</v>
      </c>
      <c r="G63" s="8">
        <f>'Master Data '!G63</f>
        <v>1221.9000000000001</v>
      </c>
      <c r="H63" s="8"/>
      <c r="I63" s="2">
        <f t="shared" si="4"/>
        <v>44774</v>
      </c>
      <c r="J63" s="5">
        <f t="shared" si="32"/>
        <v>6.5150583896742609E-2</v>
      </c>
      <c r="K63" s="5">
        <f t="shared" si="32"/>
        <v>7.371973896207562E-2</v>
      </c>
      <c r="L63" s="5">
        <f t="shared" si="11"/>
        <v>4.6854082998661312E-2</v>
      </c>
      <c r="M63" s="5">
        <f t="shared" si="31"/>
        <v>5.3494978995290966E-2</v>
      </c>
      <c r="N63" s="5">
        <f t="shared" si="31"/>
        <v>7.5958188153310138E-2</v>
      </c>
      <c r="O63" s="5">
        <f t="shared" si="31"/>
        <v>8.4302067619132129E-2</v>
      </c>
      <c r="P63" s="5"/>
      <c r="Q63" s="2">
        <f t="shared" si="8"/>
        <v>44774</v>
      </c>
      <c r="R63" s="5">
        <f t="shared" si="12"/>
        <v>0.37430610626486932</v>
      </c>
      <c r="S63" s="5">
        <f t="shared" si="13"/>
        <v>0.41675210325828488</v>
      </c>
      <c r="T63" s="5">
        <f t="shared" si="14"/>
        <v>0.16369047619047619</v>
      </c>
      <c r="U63" s="5">
        <f t="shared" si="19"/>
        <v>0.22867917524776324</v>
      </c>
      <c r="V63" s="5">
        <f t="shared" si="15"/>
        <v>0.51372549019607849</v>
      </c>
      <c r="W63" s="5">
        <f t="shared" si="16"/>
        <v>0.23138163861735378</v>
      </c>
      <c r="X63" s="5"/>
    </row>
    <row r="64" spans="1:24" x14ac:dyDescent="0.25">
      <c r="A64" s="2">
        <v>44805</v>
      </c>
      <c r="B64" s="3">
        <f>'Master Data '!Q64</f>
        <v>167.8</v>
      </c>
      <c r="C64" s="3">
        <f>'Master Data '!X64</f>
        <v>9.7337885709474374</v>
      </c>
      <c r="D64" s="3">
        <f>'Master Data '!T64</f>
        <v>154.30000000000001</v>
      </c>
      <c r="E64" s="34">
        <f>'Wealth Managers '!C89</f>
        <v>121.3521932224168</v>
      </c>
      <c r="F64" s="10">
        <f>'Master Data '!D64</f>
        <v>150.4</v>
      </c>
      <c r="G64" s="8">
        <f>'Master Data '!G64</f>
        <v>1179.5999999999999</v>
      </c>
      <c r="H64" s="8"/>
      <c r="I64" s="2">
        <f t="shared" si="4"/>
        <v>44805</v>
      </c>
      <c r="J64" s="5">
        <f t="shared" si="32"/>
        <v>-3.1736872475476054E-2</v>
      </c>
      <c r="K64" s="5">
        <f t="shared" si="32"/>
        <v>-2.7422468620431219E-2</v>
      </c>
      <c r="L64" s="5">
        <f t="shared" si="11"/>
        <v>-1.3427109974424516E-2</v>
      </c>
      <c r="M64" s="5">
        <f t="shared" si="31"/>
        <v>-1.7403252677508911E-2</v>
      </c>
      <c r="N64" s="5">
        <f t="shared" si="31"/>
        <v>-2.5906735751295335E-2</v>
      </c>
      <c r="O64" s="5">
        <f t="shared" si="31"/>
        <v>-3.461821753007626E-2</v>
      </c>
      <c r="P64" s="5"/>
      <c r="Q64" s="2">
        <f t="shared" si="8"/>
        <v>44805</v>
      </c>
      <c r="R64" s="5">
        <f t="shared" si="12"/>
        <v>0.33068992862807312</v>
      </c>
      <c r="S64" s="5">
        <f t="shared" si="13"/>
        <v>0.37790126316375466</v>
      </c>
      <c r="T64" s="5">
        <f t="shared" si="14"/>
        <v>0.14806547619047622</v>
      </c>
      <c r="U64" s="5">
        <f t="shared" si="19"/>
        <v>0.20729616110133314</v>
      </c>
      <c r="V64" s="5">
        <f t="shared" si="15"/>
        <v>0.47450980392156866</v>
      </c>
      <c r="W64" s="5">
        <f t="shared" si="16"/>
        <v>0.18875340118915646</v>
      </c>
      <c r="X64" s="5"/>
    </row>
    <row r="65" spans="1:24" x14ac:dyDescent="0.25">
      <c r="A65" s="2">
        <v>44835</v>
      </c>
      <c r="B65" s="3">
        <f>'Master Data '!Q65</f>
        <v>159.30000000000001</v>
      </c>
      <c r="C65" s="3">
        <f>'Master Data '!X65</f>
        <v>9.2042661015492104</v>
      </c>
      <c r="D65" s="3">
        <f>'Master Data '!T65</f>
        <v>147.1</v>
      </c>
      <c r="E65" s="34">
        <f>'Wealth Managers '!C90</f>
        <v>114.97279341335671</v>
      </c>
      <c r="F65" s="10">
        <f>'Master Data '!D65</f>
        <v>145.30000000000001</v>
      </c>
      <c r="G65" s="8">
        <f>'Master Data '!G65</f>
        <v>1105.4000000000001</v>
      </c>
      <c r="H65" s="8"/>
      <c r="I65" s="2">
        <f t="shared" si="4"/>
        <v>44835</v>
      </c>
      <c r="J65" s="5">
        <f t="shared" si="32"/>
        <v>-5.0655542312276515E-2</v>
      </c>
      <c r="K65" s="5">
        <f t="shared" si="32"/>
        <v>-5.4400449068587688E-2</v>
      </c>
      <c r="L65" s="5">
        <f t="shared" si="11"/>
        <v>-4.6662346079066858E-2</v>
      </c>
      <c r="M65" s="5">
        <f t="shared" si="31"/>
        <v>-5.2569299653017348E-2</v>
      </c>
      <c r="N65" s="5">
        <f t="shared" si="31"/>
        <v>-3.3909574468085069E-2</v>
      </c>
      <c r="O65" s="5">
        <f t="shared" si="31"/>
        <v>-6.2902678874194498E-2</v>
      </c>
      <c r="P65" s="5"/>
      <c r="Q65" s="2">
        <f t="shared" si="8"/>
        <v>44835</v>
      </c>
      <c r="R65" s="5">
        <f t="shared" si="12"/>
        <v>0.26328310864393356</v>
      </c>
      <c r="S65" s="5">
        <f t="shared" si="13"/>
        <v>0.30294281567547215</v>
      </c>
      <c r="T65" s="5">
        <f t="shared" si="14"/>
        <v>9.4494047619047533E-2</v>
      </c>
      <c r="U65" s="5">
        <f t="shared" si="19"/>
        <v>0.14382944743845966</v>
      </c>
      <c r="V65" s="5">
        <f t="shared" si="15"/>
        <v>0.42450980392156873</v>
      </c>
      <c r="W65" s="5">
        <f t="shared" si="16"/>
        <v>0.11397762773354847</v>
      </c>
      <c r="X65" s="5"/>
    </row>
    <row r="66" spans="1:24" x14ac:dyDescent="0.25">
      <c r="A66" s="2">
        <v>44866</v>
      </c>
      <c r="B66" s="3">
        <f>'Master Data '!Q66</f>
        <v>163.5</v>
      </c>
      <c r="C66" s="3">
        <f>'Master Data '!X66</f>
        <v>9.5250422846143401</v>
      </c>
      <c r="D66" s="3">
        <f>'Master Data '!T66</f>
        <v>150.80000000000001</v>
      </c>
      <c r="E66" s="34">
        <f>'Wealth Managers '!C91</f>
        <v>117.05949393083836</v>
      </c>
      <c r="F66" s="10">
        <f>'Master Data '!D66</f>
        <v>148.5</v>
      </c>
      <c r="G66" s="8">
        <f>'Master Data '!G66</f>
        <v>1132.4000000000001</v>
      </c>
      <c r="H66" s="8"/>
      <c r="I66" s="2">
        <f t="shared" ref="I66:I104" si="33">A66</f>
        <v>44866</v>
      </c>
      <c r="J66" s="5">
        <f t="shared" si="32"/>
        <v>2.6365348399246633E-2</v>
      </c>
      <c r="K66" s="5">
        <f t="shared" si="32"/>
        <v>3.485081586365027E-2</v>
      </c>
      <c r="L66" s="5">
        <f t="shared" si="11"/>
        <v>2.5152957171991959E-2</v>
      </c>
      <c r="M66" s="5">
        <f t="shared" si="31"/>
        <v>1.8149515685675494E-2</v>
      </c>
      <c r="N66" s="5">
        <f t="shared" si="31"/>
        <v>2.202339986235367E-2</v>
      </c>
      <c r="O66" s="5">
        <f t="shared" si="31"/>
        <v>2.4425547313189792E-2</v>
      </c>
      <c r="P66" s="5"/>
      <c r="Q66" s="2">
        <f t="shared" si="8"/>
        <v>44866</v>
      </c>
      <c r="R66" s="5">
        <f t="shared" si="12"/>
        <v>0.29659000793021417</v>
      </c>
      <c r="S66" s="5">
        <f t="shared" si="13"/>
        <v>0.34835143582544409</v>
      </c>
      <c r="T66" s="5">
        <f t="shared" si="14"/>
        <v>0.12202380952380956</v>
      </c>
      <c r="U66" s="5">
        <f t="shared" si="19"/>
        <v>0.16458939793648153</v>
      </c>
      <c r="V66" s="5">
        <f t="shared" si="15"/>
        <v>0.45588235294117646</v>
      </c>
      <c r="W66" s="5">
        <f t="shared" si="16"/>
        <v>0.14118714098558918</v>
      </c>
      <c r="X66" s="5"/>
    </row>
    <row r="67" spans="1:24" x14ac:dyDescent="0.25">
      <c r="A67" s="2">
        <v>44896</v>
      </c>
      <c r="B67" s="3">
        <f>'Master Data '!Q67</f>
        <v>167.7</v>
      </c>
      <c r="C67" s="3">
        <f>'Master Data '!X67</f>
        <v>9.7463876186305409</v>
      </c>
      <c r="D67" s="3">
        <f>'Master Data '!T67</f>
        <v>155.19999999999999</v>
      </c>
      <c r="E67" s="34">
        <f>'Wealth Managers '!C92</f>
        <v>119.4543162924422</v>
      </c>
      <c r="F67" s="10">
        <f>'Master Data '!D67</f>
        <v>151.30000000000001</v>
      </c>
      <c r="G67" s="8">
        <f>'Master Data '!G67</f>
        <v>1188.8</v>
      </c>
      <c r="H67" s="8"/>
      <c r="I67" s="2">
        <f t="shared" si="33"/>
        <v>44896</v>
      </c>
      <c r="J67" s="5">
        <f t="shared" si="32"/>
        <v>2.5688073394495345E-2</v>
      </c>
      <c r="K67" s="5">
        <f t="shared" si="32"/>
        <v>2.3238252115031201E-2</v>
      </c>
      <c r="L67" s="5">
        <f t="shared" si="11"/>
        <v>2.9177718832891095E-2</v>
      </c>
      <c r="M67" s="5">
        <f t="shared" si="31"/>
        <v>2.0458164316161861E-2</v>
      </c>
      <c r="N67" s="5">
        <f t="shared" si="31"/>
        <v>1.885521885521893E-2</v>
      </c>
      <c r="O67" s="5">
        <f t="shared" si="31"/>
        <v>4.9805722359590125E-2</v>
      </c>
      <c r="P67" s="5"/>
      <c r="Q67" s="2">
        <f t="shared" ref="Q67:Q92" si="34">I67</f>
        <v>44896</v>
      </c>
      <c r="R67" s="5">
        <f t="shared" si="12"/>
        <v>0.32989690721649484</v>
      </c>
      <c r="S67" s="5">
        <f t="shared" si="13"/>
        <v>0.37968476643082005</v>
      </c>
      <c r="T67" s="5">
        <f t="shared" si="14"/>
        <v>0.15476190476190463</v>
      </c>
      <c r="U67" s="5">
        <f t="shared" si="19"/>
        <v>0.18841475920032608</v>
      </c>
      <c r="V67" s="5">
        <f t="shared" si="15"/>
        <v>0.48333333333333345</v>
      </c>
      <c r="W67" s="5">
        <f t="shared" si="16"/>
        <v>0.19802479088985186</v>
      </c>
      <c r="X67" s="5"/>
    </row>
    <row r="68" spans="1:24" x14ac:dyDescent="0.25">
      <c r="A68" s="2">
        <v>44927</v>
      </c>
      <c r="B68" s="3">
        <f>'Master Data '!Q68</f>
        <v>160.9</v>
      </c>
      <c r="C68" s="3">
        <f>'Master Data '!X68</f>
        <v>9.2534348256554448</v>
      </c>
      <c r="D68" s="3">
        <f>'Master Data '!T68</f>
        <v>149.4</v>
      </c>
      <c r="E68" s="34">
        <f>'Wealth Managers '!C93</f>
        <v>116.15950537469216</v>
      </c>
      <c r="F68" s="10">
        <f>'Master Data '!D68</f>
        <v>142.6</v>
      </c>
      <c r="G68" s="8">
        <f>'Master Data '!G68</f>
        <v>1127</v>
      </c>
      <c r="H68" s="8"/>
      <c r="I68" s="2">
        <f t="shared" si="33"/>
        <v>44927</v>
      </c>
      <c r="J68" s="5">
        <f t="shared" si="32"/>
        <v>-4.0548598688133472E-2</v>
      </c>
      <c r="K68" s="5">
        <f t="shared" si="32"/>
        <v>-5.057800000000006E-2</v>
      </c>
      <c r="L68" s="5">
        <f t="shared" ref="L68:L88" si="35">(D68-D67)/D67</f>
        <v>-3.7371134020618452E-2</v>
      </c>
      <c r="M68" s="5">
        <f t="shared" si="31"/>
        <v>-2.7582183884288004E-2</v>
      </c>
      <c r="N68" s="5">
        <f t="shared" si="31"/>
        <v>-5.7501652346331901E-2</v>
      </c>
      <c r="O68" s="5">
        <f t="shared" si="31"/>
        <v>-5.198519515477789E-2</v>
      </c>
      <c r="P68" s="5"/>
      <c r="Q68" s="2">
        <f t="shared" si="34"/>
        <v>44927</v>
      </c>
      <c r="R68" s="5">
        <f t="shared" ref="R68:R84" si="36">(B68-$B$2)/$B$2</f>
        <v>0.27597145122918332</v>
      </c>
      <c r="S68" s="5">
        <f t="shared" ref="S68:S84" si="37">(C68-$C$2)/$C$2</f>
        <v>0.30990307031428194</v>
      </c>
      <c r="T68" s="5">
        <f t="shared" ref="T68:T88" si="38">(D68-$D$2)/$D$2</f>
        <v>0.11160714285714285</v>
      </c>
      <c r="U68" s="5">
        <f t="shared" si="19"/>
        <v>0.15563568478126083</v>
      </c>
      <c r="V68" s="5">
        <f t="shared" ref="V68:V84" si="39">(F68-$F$2)/$F$2</f>
        <v>0.39803921568627443</v>
      </c>
      <c r="W68" s="5">
        <f t="shared" ref="W68:W84" si="40">(G68-$G$2)/$G$2</f>
        <v>0.13574523833518096</v>
      </c>
      <c r="X68" s="5"/>
    </row>
    <row r="69" spans="1:24" x14ac:dyDescent="0.25">
      <c r="A69" s="2">
        <v>44958</v>
      </c>
      <c r="B69" s="3">
        <f>'Master Data '!Q69</f>
        <v>166.5</v>
      </c>
      <c r="C69" s="3">
        <f>'Master Data '!X69</f>
        <v>9.6368601510913035</v>
      </c>
      <c r="D69" s="3">
        <f>'Master Data '!T69</f>
        <v>153.80000000000001</v>
      </c>
      <c r="E69" s="34">
        <f>'Wealth Managers '!C94</f>
        <v>120.06930585972343</v>
      </c>
      <c r="F69" s="10">
        <f>'Master Data '!D69</f>
        <v>145.6</v>
      </c>
      <c r="G69" s="8">
        <f>'Master Data '!G69</f>
        <v>1210</v>
      </c>
      <c r="H69" s="8"/>
      <c r="I69" s="2">
        <f t="shared" si="33"/>
        <v>44958</v>
      </c>
      <c r="J69" s="5">
        <f t="shared" si="32"/>
        <v>3.4804226227470439E-2</v>
      </c>
      <c r="K69" s="5">
        <f t="shared" si="32"/>
        <v>4.1435999999999959E-2</v>
      </c>
      <c r="L69" s="5">
        <f t="shared" si="35"/>
        <v>2.9451137884872861E-2</v>
      </c>
      <c r="M69" s="5">
        <f t="shared" si="31"/>
        <v>3.3658894056233672E-2</v>
      </c>
      <c r="N69" s="5">
        <f t="shared" si="31"/>
        <v>2.1037868162692847E-2</v>
      </c>
      <c r="O69" s="5">
        <f t="shared" si="31"/>
        <v>7.3646850044365567E-2</v>
      </c>
      <c r="P69" s="5"/>
      <c r="Q69" s="2">
        <f t="shared" si="34"/>
        <v>44958</v>
      </c>
      <c r="R69" s="5">
        <f t="shared" si="36"/>
        <v>0.32038065027755758</v>
      </c>
      <c r="S69" s="5">
        <f t="shared" si="37"/>
        <v>0.3641802139358245</v>
      </c>
      <c r="T69" s="5">
        <f t="shared" si="38"/>
        <v>0.14434523809523814</v>
      </c>
      <c r="U69" s="5">
        <f t="shared" ref="U69:U84" si="41">(E69-$E$2)/$E$2</f>
        <v>0.19453310386291633</v>
      </c>
      <c r="V69" s="5">
        <f t="shared" si="39"/>
        <v>0.42745098039215679</v>
      </c>
      <c r="W69" s="5">
        <f t="shared" si="40"/>
        <v>0.21938929759145426</v>
      </c>
      <c r="X69" s="5"/>
    </row>
    <row r="70" spans="1:24" x14ac:dyDescent="0.25">
      <c r="A70" s="2">
        <v>44986</v>
      </c>
      <c r="B70" s="3">
        <f>'Master Data '!Q70</f>
        <v>164.8</v>
      </c>
      <c r="C70" s="3">
        <f>'Master Data '!X70</f>
        <v>9.5574472358581382</v>
      </c>
      <c r="D70" s="3">
        <f>'Master Data '!T70</f>
        <v>152.4</v>
      </c>
      <c r="E70" s="34">
        <f>'Wealth Managers '!C95</f>
        <v>119.303037951268</v>
      </c>
      <c r="F70" s="10">
        <f>'Master Data '!D70</f>
        <v>144.80000000000001</v>
      </c>
      <c r="G70" s="8">
        <f>'Master Data '!G70</f>
        <v>1203.3</v>
      </c>
      <c r="H70" s="8"/>
      <c r="I70" s="2">
        <f t="shared" si="33"/>
        <v>44986</v>
      </c>
      <c r="J70" s="5">
        <f t="shared" si="32"/>
        <v>-1.0210210210210142E-2</v>
      </c>
      <c r="K70" s="5">
        <f t="shared" si="32"/>
        <v>-8.2405383068853977E-3</v>
      </c>
      <c r="L70" s="5">
        <f t="shared" si="35"/>
        <v>-9.1027308192458099E-3</v>
      </c>
      <c r="M70" s="5">
        <f t="shared" si="31"/>
        <v>-6.3818800564289175E-3</v>
      </c>
      <c r="N70" s="5">
        <f t="shared" si="31"/>
        <v>-5.4945054945053778E-3</v>
      </c>
      <c r="O70" s="5">
        <f t="shared" si="31"/>
        <v>-5.5371900826446654E-3</v>
      </c>
      <c r="P70" s="5"/>
      <c r="Q70" s="2">
        <f t="shared" si="34"/>
        <v>44986</v>
      </c>
      <c r="R70" s="5">
        <f t="shared" si="36"/>
        <v>0.30689928628072971</v>
      </c>
      <c r="S70" s="5">
        <f t="shared" si="37"/>
        <v>0.35293863462539121</v>
      </c>
      <c r="T70" s="5">
        <f t="shared" si="38"/>
        <v>0.13392857142857142</v>
      </c>
      <c r="U70" s="5">
        <f t="shared" si="41"/>
        <v>0.18690973687062945</v>
      </c>
      <c r="V70" s="5">
        <f t="shared" si="39"/>
        <v>0.41960784313725502</v>
      </c>
      <c r="W70" s="5">
        <f t="shared" si="40"/>
        <v>0.21263730726594782</v>
      </c>
      <c r="X70" s="5"/>
    </row>
    <row r="71" spans="1:24" x14ac:dyDescent="0.25">
      <c r="A71" s="2">
        <v>45017</v>
      </c>
      <c r="B71" s="3">
        <f>'Master Data '!Q71</f>
        <v>166.4</v>
      </c>
      <c r="C71" s="3">
        <f>'Master Data '!X71</f>
        <v>9.5608246582007919</v>
      </c>
      <c r="D71" s="3">
        <f>'Master Data '!T71</f>
        <v>153</v>
      </c>
      <c r="E71" s="34">
        <f>'Wealth Managers '!C96</f>
        <v>120.04100975549346</v>
      </c>
      <c r="F71" s="10">
        <f>'Master Data '!D71</f>
        <v>146.5</v>
      </c>
      <c r="G71" s="8">
        <f>'Master Data '!G71</f>
        <v>1229.7</v>
      </c>
      <c r="H71" s="8"/>
      <c r="I71" s="2">
        <f t="shared" si="33"/>
        <v>45017</v>
      </c>
      <c r="J71" s="5">
        <f t="shared" si="32"/>
        <v>9.7087378640776344E-3</v>
      </c>
      <c r="K71" s="5">
        <f t="shared" si="32"/>
        <v>3.5338121773585202E-4</v>
      </c>
      <c r="L71" s="5">
        <f t="shared" si="35"/>
        <v>3.9370078740157107E-3</v>
      </c>
      <c r="M71" s="5">
        <f t="shared" si="31"/>
        <v>6.1856916378517351E-3</v>
      </c>
      <c r="N71" s="5">
        <f t="shared" si="31"/>
        <v>1.1740331491712627E-2</v>
      </c>
      <c r="O71" s="5">
        <f t="shared" si="31"/>
        <v>2.1939665918723587E-2</v>
      </c>
      <c r="P71" s="5"/>
      <c r="Q71" s="2">
        <f t="shared" si="34"/>
        <v>45017</v>
      </c>
      <c r="R71" s="5">
        <f t="shared" si="36"/>
        <v>0.31958762886597947</v>
      </c>
      <c r="S71" s="5">
        <f t="shared" si="37"/>
        <v>0.353416737727617</v>
      </c>
      <c r="T71" s="5">
        <f t="shared" si="38"/>
        <v>0.1383928571428571</v>
      </c>
      <c r="U71" s="5">
        <f t="shared" si="41"/>
        <v>0.19425159450487492</v>
      </c>
      <c r="V71" s="5">
        <f t="shared" si="39"/>
        <v>0.43627450980392157</v>
      </c>
      <c r="W71" s="5">
        <f t="shared" si="40"/>
        <v>0.23924216466794326</v>
      </c>
      <c r="X71" s="5"/>
    </row>
    <row r="72" spans="1:24" x14ac:dyDescent="0.25">
      <c r="A72" s="2">
        <v>45047</v>
      </c>
      <c r="B72" s="3">
        <f>'Master Data '!Q72</f>
        <v>166.9</v>
      </c>
      <c r="C72" s="3">
        <f>'Master Data '!X72</f>
        <v>9.6631578480881846</v>
      </c>
      <c r="D72" s="3">
        <f>'Master Data '!T72</f>
        <v>153.5</v>
      </c>
      <c r="E72" s="34">
        <f>'Wealth Managers '!C97</f>
        <v>120.2546022320218</v>
      </c>
      <c r="F72" s="10">
        <f>'Master Data '!D72</f>
        <v>147</v>
      </c>
      <c r="G72" s="8">
        <f>'Master Data '!G72</f>
        <v>1224.5999999999999</v>
      </c>
      <c r="H72" s="8"/>
      <c r="I72" s="2">
        <f t="shared" si="33"/>
        <v>45047</v>
      </c>
      <c r="J72" s="5">
        <f t="shared" si="32"/>
        <v>3.004807692307692E-3</v>
      </c>
      <c r="K72" s="5">
        <f t="shared" si="32"/>
        <v>1.0703385277504956E-2</v>
      </c>
      <c r="L72" s="5">
        <f t="shared" si="35"/>
        <v>3.2679738562091504E-3</v>
      </c>
      <c r="M72" s="5">
        <f t="shared" si="31"/>
        <v>1.7793292222665494E-3</v>
      </c>
      <c r="N72" s="5">
        <f t="shared" si="31"/>
        <v>3.4129692832764505E-3</v>
      </c>
      <c r="O72" s="5">
        <f t="shared" si="31"/>
        <v>-4.147353012930094E-3</v>
      </c>
      <c r="P72" s="5"/>
      <c r="Q72" s="2">
        <f t="shared" si="34"/>
        <v>45047</v>
      </c>
      <c r="R72" s="5">
        <f t="shared" si="36"/>
        <v>0.32355273592387007</v>
      </c>
      <c r="S72" s="5">
        <f t="shared" si="37"/>
        <v>0.36790287851253956</v>
      </c>
      <c r="T72" s="5">
        <f t="shared" si="38"/>
        <v>0.14211309523809518</v>
      </c>
      <c r="U72" s="5">
        <f t="shared" si="41"/>
        <v>0.19637656126571587</v>
      </c>
      <c r="V72" s="5">
        <f t="shared" si="39"/>
        <v>0.44117647058823528</v>
      </c>
      <c r="W72" s="5">
        <f t="shared" si="40"/>
        <v>0.23410258994255767</v>
      </c>
      <c r="X72" s="5"/>
    </row>
    <row r="73" spans="1:24" x14ac:dyDescent="0.25">
      <c r="A73" s="2">
        <v>45078</v>
      </c>
      <c r="B73" s="3">
        <f>'Master Data '!Q73</f>
        <v>169.1</v>
      </c>
      <c r="C73" s="3">
        <f>'Master Data '!X73</f>
        <v>9.7791879272879818</v>
      </c>
      <c r="D73" s="3">
        <f>'Master Data '!T73</f>
        <v>154.30000000000001</v>
      </c>
      <c r="E73" s="34">
        <f>'Wealth Managers '!C98</f>
        <v>121.16916994436409</v>
      </c>
      <c r="F73" s="10">
        <f>'Master Data '!D73</f>
        <v>147.1</v>
      </c>
      <c r="G73" s="8">
        <f>'Master Data '!G73</f>
        <v>1236.9000000000001</v>
      </c>
      <c r="H73" s="8"/>
      <c r="I73" s="2">
        <f t="shared" si="33"/>
        <v>45078</v>
      </c>
      <c r="J73" s="5">
        <f t="shared" si="32"/>
        <v>1.3181545835829769E-2</v>
      </c>
      <c r="K73" s="5">
        <f t="shared" si="32"/>
        <v>1.2007470127661561E-2</v>
      </c>
      <c r="L73" s="5">
        <f t="shared" si="35"/>
        <v>5.2117263843648948E-3</v>
      </c>
      <c r="M73" s="5">
        <f t="shared" si="31"/>
        <v>7.6052616312987627E-3</v>
      </c>
      <c r="N73" s="5">
        <f t="shared" si="31"/>
        <v>6.8027210884349877E-4</v>
      </c>
      <c r="O73" s="5">
        <f t="shared" si="31"/>
        <v>1.0044096031357327E-2</v>
      </c>
      <c r="P73" s="5"/>
      <c r="Q73" s="2">
        <f t="shared" si="34"/>
        <v>45078</v>
      </c>
      <c r="R73" s="5">
        <f t="shared" si="36"/>
        <v>0.34099920697858843</v>
      </c>
      <c r="S73" s="5">
        <f t="shared" si="37"/>
        <v>0.38432793146382116</v>
      </c>
      <c r="T73" s="5">
        <f t="shared" si="38"/>
        <v>0.14806547619047622</v>
      </c>
      <c r="U73" s="5">
        <f t="shared" si="41"/>
        <v>0.20547531802369517</v>
      </c>
      <c r="V73" s="5">
        <f t="shared" si="39"/>
        <v>0.44215686274509797</v>
      </c>
      <c r="W73" s="5">
        <f t="shared" si="40"/>
        <v>0.24649803486848751</v>
      </c>
      <c r="X73" s="5"/>
    </row>
    <row r="74" spans="1:24" x14ac:dyDescent="0.25">
      <c r="A74" s="2">
        <v>45108</v>
      </c>
      <c r="B74" s="3">
        <f>'Master Data '!Q74</f>
        <v>172.8</v>
      </c>
      <c r="C74" s="3">
        <f>'Master Data '!X74</f>
        <v>9.996331217206297</v>
      </c>
      <c r="D74" s="3">
        <f>'Master Data '!T74</f>
        <v>157.9</v>
      </c>
      <c r="E74" s="34">
        <f>'Wealth Managers '!C99</f>
        <v>121.89687363320412</v>
      </c>
      <c r="F74" s="10">
        <f>'Master Data '!D74</f>
        <v>149.6</v>
      </c>
      <c r="G74" s="8">
        <f>'Master Data '!G74</f>
        <v>1247.3</v>
      </c>
      <c r="H74" s="8"/>
      <c r="I74" s="2">
        <f t="shared" si="33"/>
        <v>45108</v>
      </c>
      <c r="J74" s="5">
        <f t="shared" si="32"/>
        <v>2.1880544056771242E-2</v>
      </c>
      <c r="K74" s="5">
        <f t="shared" si="32"/>
        <v>2.220463412022133E-2</v>
      </c>
      <c r="L74" s="5">
        <f t="shared" si="35"/>
        <v>2.3331173039533339E-2</v>
      </c>
      <c r="M74" s="5">
        <f t="shared" si="31"/>
        <v>6.0056835346331836E-3</v>
      </c>
      <c r="N74" s="5">
        <f t="shared" si="31"/>
        <v>1.6995241332426921E-2</v>
      </c>
      <c r="O74" s="5">
        <f t="shared" si="31"/>
        <v>8.4081170668605897E-3</v>
      </c>
      <c r="P74" s="5"/>
      <c r="Q74" s="2">
        <f t="shared" si="34"/>
        <v>45108</v>
      </c>
      <c r="R74" s="5">
        <f t="shared" si="36"/>
        <v>0.37034099920697872</v>
      </c>
      <c r="S74" s="5">
        <f t="shared" si="37"/>
        <v>0.41506642668437815</v>
      </c>
      <c r="T74" s="5">
        <f t="shared" si="38"/>
        <v>0.17485119047619047</v>
      </c>
      <c r="U74" s="5">
        <f t="shared" si="41"/>
        <v>0.21271502129255676</v>
      </c>
      <c r="V74" s="5">
        <f t="shared" si="39"/>
        <v>0.46666666666666662</v>
      </c>
      <c r="W74" s="5">
        <f t="shared" si="40"/>
        <v>0.25697873626927342</v>
      </c>
      <c r="X74" s="5"/>
    </row>
    <row r="75" spans="1:24" x14ac:dyDescent="0.25">
      <c r="A75" s="2">
        <v>45139</v>
      </c>
      <c r="B75" s="3">
        <f>'Master Data '!Q75</f>
        <v>175.9</v>
      </c>
      <c r="C75" s="3">
        <f>'Master Data '!X75</f>
        <v>10.132539110268123</v>
      </c>
      <c r="D75" s="3">
        <f>'Master Data '!T75</f>
        <v>160.69999999999999</v>
      </c>
      <c r="E75" s="34">
        <f>'Wealth Managers '!C100</f>
        <v>123.7270280311712</v>
      </c>
      <c r="F75" s="10">
        <f>'Master Data '!D75</f>
        <v>149.9</v>
      </c>
      <c r="G75" s="8">
        <f>'Master Data '!G75</f>
        <v>1244.3</v>
      </c>
      <c r="H75" s="8"/>
      <c r="I75" s="2">
        <f t="shared" si="33"/>
        <v>45139</v>
      </c>
      <c r="J75" s="5">
        <f t="shared" si="32"/>
        <v>1.793981481481478E-2</v>
      </c>
      <c r="K75" s="5">
        <f t="shared" si="32"/>
        <v>1.3625788311953555E-2</v>
      </c>
      <c r="L75" s="5">
        <f t="shared" si="35"/>
        <v>1.773274224192516E-2</v>
      </c>
      <c r="M75" s="5">
        <f t="shared" si="31"/>
        <v>1.5013956826112996E-2</v>
      </c>
      <c r="N75" s="5">
        <f t="shared" si="31"/>
        <v>2.0053475935829638E-3</v>
      </c>
      <c r="O75" s="5">
        <f t="shared" si="31"/>
        <v>-2.4051952216788265E-3</v>
      </c>
      <c r="P75" s="5"/>
      <c r="Q75" s="2">
        <f t="shared" si="34"/>
        <v>45139</v>
      </c>
      <c r="R75" s="5">
        <f t="shared" si="36"/>
        <v>0.39492466296590018</v>
      </c>
      <c r="S75" s="5">
        <f t="shared" si="37"/>
        <v>0.43434782226173202</v>
      </c>
      <c r="T75" s="5">
        <f t="shared" si="38"/>
        <v>0.19568452380952367</v>
      </c>
      <c r="U75" s="5">
        <f t="shared" si="41"/>
        <v>0.23092267226462193</v>
      </c>
      <c r="V75" s="5">
        <f t="shared" si="39"/>
        <v>0.46960784313725495</v>
      </c>
      <c r="W75" s="5">
        <f t="shared" si="40"/>
        <v>0.25395545701904665</v>
      </c>
      <c r="X75" s="5"/>
    </row>
    <row r="76" spans="1:24" x14ac:dyDescent="0.25">
      <c r="A76" s="2">
        <v>45170</v>
      </c>
      <c r="B76" s="3">
        <f>'Master Data '!Q76</f>
        <v>175.7</v>
      </c>
      <c r="C76" s="3">
        <f>'Master Data '!X76</f>
        <v>10.059943336220879</v>
      </c>
      <c r="D76" s="3">
        <f>'Master Data '!T76</f>
        <v>159</v>
      </c>
      <c r="E76" s="34">
        <f>'Wealth Managers '!C101</f>
        <v>122.62269614059954</v>
      </c>
      <c r="F76" s="10">
        <f>'Master Data '!D76</f>
        <v>148.9</v>
      </c>
      <c r="G76" s="8">
        <f>'Master Data '!G76</f>
        <v>1243.7</v>
      </c>
      <c r="H76" s="8"/>
      <c r="I76" s="2">
        <f t="shared" si="33"/>
        <v>45170</v>
      </c>
      <c r="J76" s="5">
        <f t="shared" si="32"/>
        <v>-1.1370096645822458E-3</v>
      </c>
      <c r="K76" s="5">
        <f t="shared" si="32"/>
        <v>-7.1646181926578144E-3</v>
      </c>
      <c r="L76" s="5">
        <f t="shared" si="35"/>
        <v>-1.057871810827622E-2</v>
      </c>
      <c r="M76" s="5">
        <f t="shared" si="31"/>
        <v>-8.9255509337332287E-3</v>
      </c>
      <c r="N76" s="5">
        <f t="shared" si="31"/>
        <v>-6.6711140760507001E-3</v>
      </c>
      <c r="O76" s="5">
        <f t="shared" si="31"/>
        <v>-4.8219882664944874E-4</v>
      </c>
      <c r="P76" s="5"/>
      <c r="Q76" s="2">
        <f t="shared" si="34"/>
        <v>45170</v>
      </c>
      <c r="R76" s="5">
        <f t="shared" si="36"/>
        <v>0.39333862014274384</v>
      </c>
      <c r="S76" s="5">
        <f t="shared" si="37"/>
        <v>0.42407126775975651</v>
      </c>
      <c r="T76" s="5">
        <f t="shared" si="38"/>
        <v>0.18303571428571425</v>
      </c>
      <c r="U76" s="5">
        <f t="shared" si="41"/>
        <v>0.21993600925783702</v>
      </c>
      <c r="V76" s="5">
        <f t="shared" si="39"/>
        <v>0.45980392156862748</v>
      </c>
      <c r="W76" s="5">
        <f t="shared" si="40"/>
        <v>0.25335080116900144</v>
      </c>
      <c r="X76" s="5"/>
    </row>
    <row r="77" spans="1:24" x14ac:dyDescent="0.25">
      <c r="A77" s="2">
        <v>45200</v>
      </c>
      <c r="B77" s="3">
        <f>'Master Data '!Q77</f>
        <v>172.1</v>
      </c>
      <c r="C77" s="3">
        <f>'Master Data '!X77</f>
        <v>9.8716631669995021</v>
      </c>
      <c r="D77" s="3">
        <f>'Master Data '!T77</f>
        <v>156.6</v>
      </c>
      <c r="E77" s="34">
        <f>'Wealth Managers '!C102</f>
        <v>120.80688575114793</v>
      </c>
      <c r="F77" s="10">
        <f>'Master Data '!D77</f>
        <v>145.9</v>
      </c>
      <c r="G77" s="8">
        <f>'Master Data '!G77</f>
        <v>1236.9000000000001</v>
      </c>
      <c r="H77" s="8"/>
      <c r="I77" s="2">
        <f t="shared" si="33"/>
        <v>45200</v>
      </c>
      <c r="J77" s="5">
        <f t="shared" si="32"/>
        <v>-2.0489470688673846E-2</v>
      </c>
      <c r="K77" s="5">
        <f t="shared" si="32"/>
        <v>-1.8715828005061757E-2</v>
      </c>
      <c r="L77" s="5">
        <f t="shared" si="35"/>
        <v>-1.5094339622641546E-2</v>
      </c>
      <c r="M77" s="5">
        <f t="shared" si="31"/>
        <v>-1.4808110134600202E-2</v>
      </c>
      <c r="N77" s="5">
        <f t="shared" si="31"/>
        <v>-2.0147750167897917E-2</v>
      </c>
      <c r="O77" s="5">
        <f t="shared" si="31"/>
        <v>-5.4675564846827646E-3</v>
      </c>
      <c r="P77" s="5"/>
      <c r="Q77" s="2">
        <f t="shared" si="34"/>
        <v>45200</v>
      </c>
      <c r="R77" s="5">
        <f t="shared" si="36"/>
        <v>0.36478984932593184</v>
      </c>
      <c r="S77" s="5">
        <f t="shared" si="37"/>
        <v>0.39741859484541464</v>
      </c>
      <c r="T77" s="5">
        <f t="shared" si="38"/>
        <v>0.16517857142857134</v>
      </c>
      <c r="U77" s="5">
        <f t="shared" si="41"/>
        <v>0.20187106247558231</v>
      </c>
      <c r="V77" s="5">
        <f t="shared" si="39"/>
        <v>0.43039215686274518</v>
      </c>
      <c r="W77" s="5">
        <f t="shared" si="40"/>
        <v>0.24649803486848751</v>
      </c>
      <c r="X77" s="5"/>
    </row>
    <row r="78" spans="1:24" x14ac:dyDescent="0.25">
      <c r="A78" s="2">
        <v>45231</v>
      </c>
      <c r="B78" s="3">
        <f>'Master Data '!Q78</f>
        <v>170.1</v>
      </c>
      <c r="C78" s="3">
        <f>'Master Data '!X78</f>
        <v>9.6789028822892504</v>
      </c>
      <c r="D78" s="3">
        <f>'Master Data '!T78</f>
        <v>153.5</v>
      </c>
      <c r="E78" s="34">
        <f>'Wealth Managers '!C103</f>
        <v>118.71893111270317</v>
      </c>
      <c r="F78" s="10">
        <f>'Master Data '!D78</f>
        <v>145.4</v>
      </c>
      <c r="G78" s="8">
        <f>'Master Data '!G78</f>
        <v>1219.9000000000001</v>
      </c>
      <c r="H78" s="8"/>
      <c r="I78" s="2">
        <f t="shared" si="33"/>
        <v>45231</v>
      </c>
      <c r="J78" s="5">
        <f t="shared" si="32"/>
        <v>-1.1621150493898896E-2</v>
      </c>
      <c r="K78" s="5">
        <f t="shared" si="32"/>
        <v>-1.9526627018093573E-2</v>
      </c>
      <c r="L78" s="5">
        <f t="shared" si="35"/>
        <v>-1.9795657726692173E-2</v>
      </c>
      <c r="M78" s="5">
        <f t="shared" si="31"/>
        <v>-1.7283407526502821E-2</v>
      </c>
      <c r="N78" s="5">
        <f t="shared" si="31"/>
        <v>-3.4270047978067169E-3</v>
      </c>
      <c r="O78" s="5">
        <f t="shared" si="31"/>
        <v>-1.3744037513137682E-2</v>
      </c>
      <c r="P78" s="5"/>
      <c r="Q78" s="2">
        <f t="shared" si="34"/>
        <v>45231</v>
      </c>
      <c r="R78" s="5">
        <f t="shared" si="36"/>
        <v>0.34892942109436959</v>
      </c>
      <c r="S78" s="5">
        <f t="shared" si="37"/>
        <v>0.37013172315571979</v>
      </c>
      <c r="T78" s="5">
        <f t="shared" si="38"/>
        <v>0.14211309523809518</v>
      </c>
      <c r="U78" s="5">
        <f t="shared" si="41"/>
        <v>0.18109863510850591</v>
      </c>
      <c r="V78" s="5">
        <f t="shared" si="39"/>
        <v>0.42549019607843142</v>
      </c>
      <c r="W78" s="5">
        <f t="shared" si="40"/>
        <v>0.22936611911720262</v>
      </c>
      <c r="X78" s="5"/>
    </row>
    <row r="79" spans="1:24" x14ac:dyDescent="0.25">
      <c r="A79" s="2">
        <v>45261</v>
      </c>
      <c r="B79" s="3">
        <f>'Master Data '!Q79</f>
        <v>177.4</v>
      </c>
      <c r="C79" s="3">
        <f>'Master Data '!X79</f>
        <v>10.149911171986369</v>
      </c>
      <c r="D79" s="3">
        <f>'Master Data '!T79</f>
        <v>159.80000000000001</v>
      </c>
      <c r="E79" s="34">
        <f>'Wealth Managers '!C104</f>
        <v>123.14997562302379</v>
      </c>
      <c r="F79" s="10">
        <f>'Master Data '!D79</f>
        <v>152.4</v>
      </c>
      <c r="G79" s="8">
        <f>'Master Data '!G79</f>
        <v>1287.3</v>
      </c>
      <c r="H79" s="8"/>
      <c r="I79" s="2">
        <f t="shared" si="33"/>
        <v>45261</v>
      </c>
      <c r="J79" s="5">
        <f t="shared" si="32"/>
        <v>4.2915931804820763E-2</v>
      </c>
      <c r="K79" s="5">
        <f t="shared" si="32"/>
        <v>4.8663396608616072E-2</v>
      </c>
      <c r="L79" s="5">
        <f t="shared" si="35"/>
        <v>4.1042345276873039E-2</v>
      </c>
      <c r="M79" s="5">
        <f t="shared" si="31"/>
        <v>3.7323824168481644E-2</v>
      </c>
      <c r="N79" s="5">
        <f t="shared" si="31"/>
        <v>4.8143053645116916E-2</v>
      </c>
      <c r="O79" s="5">
        <f t="shared" si="31"/>
        <v>5.5250430363144407E-2</v>
      </c>
      <c r="P79" s="5"/>
      <c r="Q79" s="2">
        <f t="shared" si="34"/>
        <v>45261</v>
      </c>
      <c r="R79" s="5">
        <f t="shared" si="36"/>
        <v>0.40681998413957188</v>
      </c>
      <c r="S79" s="5">
        <f t="shared" si="37"/>
        <v>0.43680698660569317</v>
      </c>
      <c r="T79" s="5">
        <f t="shared" si="38"/>
        <v>0.18898809523809526</v>
      </c>
      <c r="U79" s="5">
        <f t="shared" si="41"/>
        <v>0.22518175289092943</v>
      </c>
      <c r="V79" s="5">
        <f t="shared" si="39"/>
        <v>0.49411764705882361</v>
      </c>
      <c r="W79" s="5">
        <f t="shared" si="40"/>
        <v>0.2972891262722967</v>
      </c>
      <c r="X79" s="5"/>
    </row>
    <row r="80" spans="1:24" x14ac:dyDescent="0.25">
      <c r="A80" s="2">
        <v>45292</v>
      </c>
      <c r="B80" s="3">
        <f>'Master Data '!Q80</f>
        <v>182.6</v>
      </c>
      <c r="C80" s="3">
        <f>'Master Data '!X80</f>
        <v>10.490826480299374</v>
      </c>
      <c r="D80" s="3">
        <f>'Master Data '!T80</f>
        <v>164.3</v>
      </c>
      <c r="E80" s="34">
        <f>'Wealth Managers '!C105</f>
        <v>126.4504300851078</v>
      </c>
      <c r="F80" s="10">
        <f>'Master Data '!D80</f>
        <v>157.1</v>
      </c>
      <c r="G80" s="8">
        <f>'Master Data '!G80</f>
        <v>1337.1</v>
      </c>
      <c r="H80" s="8"/>
      <c r="I80" s="2">
        <f t="shared" si="33"/>
        <v>45292</v>
      </c>
      <c r="J80" s="5">
        <f t="shared" si="32"/>
        <v>2.9312288613303206E-2</v>
      </c>
      <c r="K80" s="5">
        <f t="shared" si="32"/>
        <v>3.3588009051145826E-2</v>
      </c>
      <c r="L80" s="5">
        <f t="shared" si="35"/>
        <v>2.8160200250312888E-2</v>
      </c>
      <c r="M80" s="5">
        <f t="shared" si="31"/>
        <v>2.680028514327177E-2</v>
      </c>
      <c r="N80" s="5">
        <f t="shared" si="31"/>
        <v>3.0839895013123283E-2</v>
      </c>
      <c r="O80" s="5">
        <f t="shared" si="31"/>
        <v>3.8685621067350233E-2</v>
      </c>
      <c r="P80" s="5"/>
      <c r="Q80" s="2">
        <f t="shared" si="34"/>
        <v>45292</v>
      </c>
      <c r="R80" s="5">
        <f t="shared" si="36"/>
        <v>0.44805709754163364</v>
      </c>
      <c r="S80" s="5">
        <f t="shared" si="37"/>
        <v>0.48506647267655473</v>
      </c>
      <c r="T80" s="5">
        <f t="shared" si="38"/>
        <v>0.22247023809523814</v>
      </c>
      <c r="U80" s="5">
        <f t="shared" si="41"/>
        <v>0.25801697322073985</v>
      </c>
      <c r="V80" s="5">
        <f t="shared" si="39"/>
        <v>0.54019607843137252</v>
      </c>
      <c r="W80" s="5">
        <f t="shared" si="40"/>
        <v>0.34747556182606065</v>
      </c>
      <c r="X80" s="5"/>
    </row>
    <row r="81" spans="1:24" x14ac:dyDescent="0.25">
      <c r="A81" s="2">
        <v>45323</v>
      </c>
      <c r="B81" s="3">
        <f>'Master Data '!Q81</f>
        <v>185</v>
      </c>
      <c r="C81" s="3">
        <f>'Master Data '!X81</f>
        <v>10.660954202745716</v>
      </c>
      <c r="D81" s="3">
        <f>'Master Data '!T81</f>
        <v>166.1</v>
      </c>
      <c r="E81" s="34">
        <f>'Wealth Managers '!C106</f>
        <v>127.96391893989154</v>
      </c>
      <c r="F81" s="10">
        <f>'Master Data '!D81</f>
        <v>159.9</v>
      </c>
      <c r="G81" s="8">
        <f>'Master Data '!G81</f>
        <v>1361.2</v>
      </c>
      <c r="H81" s="8"/>
      <c r="I81" s="2">
        <f t="shared" si="33"/>
        <v>45323</v>
      </c>
      <c r="J81" s="5">
        <f t="shared" si="32"/>
        <v>1.3143483023001126E-2</v>
      </c>
      <c r="K81" s="5">
        <f t="shared" si="32"/>
        <v>1.6216808348305356E-2</v>
      </c>
      <c r="L81" s="5">
        <f t="shared" si="35"/>
        <v>1.0955569080949377E-2</v>
      </c>
      <c r="M81" s="5">
        <f t="shared" si="31"/>
        <v>1.1969028921175571E-2</v>
      </c>
      <c r="N81" s="5">
        <f t="shared" si="31"/>
        <v>1.7823042647994981E-2</v>
      </c>
      <c r="O81" s="5">
        <f t="shared" si="31"/>
        <v>1.8024081968439264E-2</v>
      </c>
      <c r="P81" s="5"/>
      <c r="Q81" s="2">
        <f t="shared" si="34"/>
        <v>45323</v>
      </c>
      <c r="R81" s="5">
        <f t="shared" si="36"/>
        <v>0.46708961141950839</v>
      </c>
      <c r="S81" s="5">
        <f t="shared" si="37"/>
        <v>0.5091495110484443</v>
      </c>
      <c r="T81" s="5">
        <f t="shared" si="38"/>
        <v>0.23586309523809515</v>
      </c>
      <c r="U81" s="5">
        <f t="shared" si="41"/>
        <v>0.27307421475654864</v>
      </c>
      <c r="V81" s="5">
        <f t="shared" si="39"/>
        <v>0.5676470588235295</v>
      </c>
      <c r="W81" s="5">
        <f t="shared" si="40"/>
        <v>0.3717625718028823</v>
      </c>
      <c r="X81" s="5"/>
    </row>
    <row r="82" spans="1:24" x14ac:dyDescent="0.25">
      <c r="A82" s="2">
        <v>45352</v>
      </c>
      <c r="B82" s="3">
        <f>'Master Data '!Q82</f>
        <v>189.2</v>
      </c>
      <c r="C82" s="3">
        <f>'Master Data '!X82</f>
        <v>10.91228144864794</v>
      </c>
      <c r="D82" s="3">
        <f>'Master Data '!T82</f>
        <v>170.2</v>
      </c>
      <c r="E82" s="34">
        <f>'Wealth Managers '!C107</f>
        <v>129.63770013027181</v>
      </c>
      <c r="F82" s="10">
        <f>'Master Data '!D82</f>
        <v>163.80000000000001</v>
      </c>
      <c r="G82" s="8">
        <f>'Master Data '!G82</f>
        <v>1397.7</v>
      </c>
      <c r="H82" s="8"/>
      <c r="I82" s="2">
        <f t="shared" si="33"/>
        <v>45352</v>
      </c>
      <c r="J82" s="5">
        <f t="shared" si="32"/>
        <v>2.2702702702702641E-2</v>
      </c>
      <c r="K82" s="5">
        <f t="shared" si="32"/>
        <v>2.3574554502588111E-2</v>
      </c>
      <c r="L82" s="5">
        <f t="shared" si="35"/>
        <v>2.4683925346176968E-2</v>
      </c>
      <c r="M82" s="5">
        <f t="shared" si="31"/>
        <v>1.3080102612100313E-2</v>
      </c>
      <c r="N82" s="5">
        <f t="shared" si="31"/>
        <v>2.439024390243906E-2</v>
      </c>
      <c r="O82" s="5">
        <f t="shared" si="31"/>
        <v>2.6814575374669407E-2</v>
      </c>
      <c r="P82" s="5"/>
      <c r="Q82" s="2">
        <f t="shared" si="34"/>
        <v>45352</v>
      </c>
      <c r="R82" s="5">
        <f t="shared" si="36"/>
        <v>0.50039651070578905</v>
      </c>
      <c r="S82" s="5">
        <f t="shared" si="37"/>
        <v>0.54472703844921</v>
      </c>
      <c r="T82" s="5">
        <f t="shared" si="38"/>
        <v>0.26636904761904751</v>
      </c>
      <c r="U82" s="5">
        <f t="shared" si="41"/>
        <v>0.28972615611838337</v>
      </c>
      <c r="V82" s="5">
        <f t="shared" si="39"/>
        <v>0.60588235294117654</v>
      </c>
      <c r="W82" s="5">
        <f t="shared" si="40"/>
        <v>0.40854580268064106</v>
      </c>
      <c r="X82" s="5"/>
    </row>
    <row r="83" spans="1:24" x14ac:dyDescent="0.25">
      <c r="A83" s="2">
        <v>45383</v>
      </c>
      <c r="B83" s="3">
        <f>'Master Data '!Q83</f>
        <v>193.9</v>
      </c>
      <c r="C83" s="3">
        <f>'Master Data '!X83</f>
        <v>11.176230852636014</v>
      </c>
      <c r="D83" s="3">
        <f>'Master Data '!T83</f>
        <v>174</v>
      </c>
      <c r="E83" s="34">
        <f>'Wealth Managers '!C108</f>
        <v>132.59311456238231</v>
      </c>
      <c r="F83" s="10">
        <f>'Master Data '!D83</f>
        <v>166</v>
      </c>
      <c r="G83" s="8">
        <f>'Master Data '!G83</f>
        <v>1437.1</v>
      </c>
      <c r="H83" s="8"/>
      <c r="I83" s="2">
        <f t="shared" si="33"/>
        <v>45383</v>
      </c>
      <c r="J83" s="5">
        <f t="shared" si="32"/>
        <v>2.4841437632135397E-2</v>
      </c>
      <c r="K83" s="5">
        <f t="shared" si="32"/>
        <v>2.4188287777417751E-2</v>
      </c>
      <c r="L83" s="5">
        <f t="shared" si="35"/>
        <v>2.2326674500587611E-2</v>
      </c>
      <c r="M83" s="5">
        <f t="shared" si="31"/>
        <v>2.2797492003796972E-2</v>
      </c>
      <c r="N83" s="5">
        <f t="shared" si="31"/>
        <v>1.3431013431013361E-2</v>
      </c>
      <c r="O83" s="5">
        <f t="shared" si="31"/>
        <v>2.8189167918723518E-2</v>
      </c>
      <c r="P83" s="5"/>
      <c r="Q83" s="2">
        <f t="shared" si="34"/>
        <v>45383</v>
      </c>
      <c r="R83" s="5">
        <f t="shared" si="36"/>
        <v>0.53766851704996044</v>
      </c>
      <c r="S83" s="5">
        <f t="shared" si="37"/>
        <v>0.58209134059277778</v>
      </c>
      <c r="T83" s="5">
        <f t="shared" si="38"/>
        <v>0.2946428571428571</v>
      </c>
      <c r="U83" s="5">
        <f t="shared" si="41"/>
        <v>0.31912867784957999</v>
      </c>
      <c r="V83" s="5">
        <f t="shared" si="39"/>
        <v>0.62745098039215685</v>
      </c>
      <c r="W83" s="5">
        <f t="shared" si="40"/>
        <v>0.44825153683361885</v>
      </c>
      <c r="X83" s="5"/>
    </row>
    <row r="84" spans="1:24" x14ac:dyDescent="0.25">
      <c r="A84" s="2">
        <v>45413</v>
      </c>
      <c r="B84" s="3">
        <f>'Master Data '!Q84</f>
        <v>191.9</v>
      </c>
      <c r="C84" s="3">
        <f>'Master Data '!X84</f>
        <v>10.915976280215514</v>
      </c>
      <c r="D84" s="3">
        <f>'Master Data '!T84</f>
        <v>170.6</v>
      </c>
      <c r="E84" s="34">
        <f>'Wealth Managers '!C109</f>
        <v>131.30701351472104</v>
      </c>
      <c r="F84" s="10">
        <f>'Master Data '!D84</f>
        <v>162.30000000000001</v>
      </c>
      <c r="G84" s="8">
        <f>'Master Data '!G84</f>
        <v>1408</v>
      </c>
      <c r="H84" s="8"/>
      <c r="I84" s="2">
        <f t="shared" si="33"/>
        <v>45413</v>
      </c>
      <c r="J84" s="5">
        <f t="shared" si="32"/>
        <v>-1.0314595152140279E-2</v>
      </c>
      <c r="K84" s="5">
        <f t="shared" si="32"/>
        <v>-2.3286434921762262E-2</v>
      </c>
      <c r="L84" s="5">
        <f t="shared" si="35"/>
        <v>-1.9540229885057502E-2</v>
      </c>
      <c r="M84" s="5">
        <f t="shared" si="31"/>
        <v>-9.6996065889695376E-3</v>
      </c>
      <c r="N84" s="5">
        <f t="shared" si="31"/>
        <v>-2.2289156626505956E-2</v>
      </c>
      <c r="O84" s="5">
        <f t="shared" si="31"/>
        <v>-2.0249112796604209E-2</v>
      </c>
      <c r="P84" s="5"/>
      <c r="Q84" s="2">
        <f t="shared" si="34"/>
        <v>45413</v>
      </c>
      <c r="R84" s="5">
        <f t="shared" si="36"/>
        <v>0.52180808881839824</v>
      </c>
      <c r="S84" s="5">
        <f t="shared" si="37"/>
        <v>0.5452500735497805</v>
      </c>
      <c r="T84" s="5">
        <f t="shared" si="38"/>
        <v>0.26934523809523803</v>
      </c>
      <c r="U84" s="5">
        <f t="shared" si="41"/>
        <v>0.30633364863421153</v>
      </c>
      <c r="V84" s="5">
        <f t="shared" si="39"/>
        <v>0.59117647058823541</v>
      </c>
      <c r="W84" s="5">
        <f t="shared" si="40"/>
        <v>0.41892572810641948</v>
      </c>
      <c r="X84" s="5"/>
    </row>
    <row r="85" spans="1:24" x14ac:dyDescent="0.25">
      <c r="A85" s="2">
        <f>Cautious!A85</f>
        <v>45444</v>
      </c>
      <c r="B85" s="3">
        <f>'Master Data '!Q85</f>
        <v>194.7</v>
      </c>
      <c r="C85" s="3">
        <f>'Master Data '!X85</f>
        <v>11.134906653697389</v>
      </c>
      <c r="D85" s="3">
        <f>'Master Data '!T85</f>
        <v>173.5</v>
      </c>
      <c r="E85" s="34">
        <f>'Wealth Managers '!C110</f>
        <v>132.0948366272298</v>
      </c>
      <c r="F85" s="10">
        <f>'Master Data '!D85</f>
        <v>165</v>
      </c>
      <c r="G85" s="8">
        <f>'Master Data '!G85</f>
        <v>1447.7</v>
      </c>
      <c r="H85" s="8"/>
      <c r="I85" s="2">
        <f t="shared" si="33"/>
        <v>45444</v>
      </c>
      <c r="J85" s="5">
        <f t="shared" ref="J85:J102" si="42">(B85-B84)/B84</f>
        <v>1.4590932777488186E-2</v>
      </c>
      <c r="K85" s="5">
        <f t="shared" ref="K85:K102" si="43">(C85-C84)/C84</f>
        <v>2.0055959069705191E-2</v>
      </c>
      <c r="L85" s="5">
        <f t="shared" si="35"/>
        <v>1.699882766705748E-2</v>
      </c>
      <c r="M85" s="5">
        <f t="shared" ref="M85:M102" si="44">(E85-E84)/E84</f>
        <v>5.9998555402407108E-3</v>
      </c>
      <c r="N85" s="5">
        <f t="shared" ref="N85:N102" si="45">(F85-F84)/F84</f>
        <v>1.6635859519408432E-2</v>
      </c>
      <c r="O85" s="5">
        <f t="shared" ref="O85:O102" si="46">(G85-G84)/G84</f>
        <v>2.8196022727272761E-2</v>
      </c>
      <c r="P85" s="5"/>
      <c r="Q85" s="2">
        <f t="shared" si="34"/>
        <v>45444</v>
      </c>
      <c r="R85" s="5">
        <f t="shared" ref="R85:R102" si="47">(B85-$B$2)/$B$2</f>
        <v>0.5440126883425852</v>
      </c>
      <c r="S85" s="5">
        <f t="shared" ref="S85:S102" si="48">(C85-$C$2)/$C$2</f>
        <v>0.57624154577735376</v>
      </c>
      <c r="T85" s="5">
        <f t="shared" si="38"/>
        <v>0.29092261904761901</v>
      </c>
      <c r="U85" s="5">
        <f t="shared" ref="U85:U102" si="49">(E85-$E$2)/$E$2</f>
        <v>0.31417146181337235</v>
      </c>
      <c r="V85" s="5">
        <f t="shared" ref="V85:V102" si="50">(F85-$F$2)/$F$2</f>
        <v>0.61764705882352944</v>
      </c>
      <c r="W85" s="5">
        <f t="shared" ref="W85:W102" si="51">(G85-$G$2)/$G$2</f>
        <v>0.45893379018442015</v>
      </c>
      <c r="X85" s="5"/>
    </row>
    <row r="86" spans="1:24" x14ac:dyDescent="0.25">
      <c r="A86" s="2">
        <f>Cautious!A86</f>
        <v>45474</v>
      </c>
      <c r="B86" s="3">
        <f>'Master Data '!Q86</f>
        <v>198.1</v>
      </c>
      <c r="C86" s="3">
        <f>'Master Data '!X86</f>
        <v>11.395139028877448</v>
      </c>
      <c r="D86" s="3">
        <f>'Master Data '!T86</f>
        <v>176.6</v>
      </c>
      <c r="E86" s="34">
        <f>'Wealth Managers '!C111</f>
        <v>135.04045323931609</v>
      </c>
      <c r="F86" s="10">
        <f>'Master Data '!D86</f>
        <v>167.1</v>
      </c>
      <c r="G86" s="8">
        <f>'Master Data '!G86</f>
        <v>1474.9</v>
      </c>
      <c r="H86" s="8"/>
      <c r="I86" s="2">
        <f t="shared" si="33"/>
        <v>45474</v>
      </c>
      <c r="J86" s="5">
        <f t="shared" si="42"/>
        <v>1.746276322547512E-2</v>
      </c>
      <c r="K86" s="5">
        <f t="shared" si="43"/>
        <v>2.33708627538111E-2</v>
      </c>
      <c r="L86" s="5">
        <f t="shared" si="35"/>
        <v>1.7867435158501407E-2</v>
      </c>
      <c r="M86" s="5">
        <f t="shared" si="44"/>
        <v>2.2299256256312242E-2</v>
      </c>
      <c r="N86" s="5">
        <f t="shared" si="45"/>
        <v>1.2727272727272693E-2</v>
      </c>
      <c r="O86" s="5">
        <f t="shared" si="46"/>
        <v>1.8788423015818224E-2</v>
      </c>
      <c r="P86" s="5"/>
      <c r="Q86" s="2">
        <f t="shared" si="34"/>
        <v>45474</v>
      </c>
      <c r="R86" s="5">
        <f t="shared" si="47"/>
        <v>0.57097541633624116</v>
      </c>
      <c r="S86" s="5">
        <f t="shared" si="48"/>
        <v>0.61307967061057134</v>
      </c>
      <c r="T86" s="5">
        <f t="shared" si="38"/>
        <v>0.31398809523809512</v>
      </c>
      <c r="U86" s="5">
        <f t="shared" si="49"/>
        <v>0.34347650800508123</v>
      </c>
      <c r="V86" s="5">
        <f t="shared" si="50"/>
        <v>0.63823529411764701</v>
      </c>
      <c r="W86" s="5">
        <f t="shared" si="51"/>
        <v>0.48634485538647604</v>
      </c>
      <c r="X86" s="5"/>
    </row>
    <row r="87" spans="1:24" x14ac:dyDescent="0.25">
      <c r="A87" s="2">
        <f>Cautious!A87</f>
        <v>45505</v>
      </c>
      <c r="B87" s="3">
        <f>'Master Data '!Q87</f>
        <v>199.1</v>
      </c>
      <c r="C87" s="3">
        <f>'Master Data '!X87</f>
        <v>11.509298427488442</v>
      </c>
      <c r="D87" s="3">
        <f>'Master Data '!T87</f>
        <v>179</v>
      </c>
      <c r="E87" s="34">
        <f>'Wealth Managers '!C112</f>
        <v>135.38831504145654</v>
      </c>
      <c r="F87" s="10">
        <f>'Master Data '!D87</f>
        <v>167.9</v>
      </c>
      <c r="G87" s="8">
        <f>'Master Data '!G87</f>
        <v>1496.2</v>
      </c>
      <c r="H87" s="8"/>
      <c r="I87" s="2">
        <f t="shared" si="33"/>
        <v>45505</v>
      </c>
      <c r="J87" s="5">
        <f t="shared" si="42"/>
        <v>5.0479555779909136E-3</v>
      </c>
      <c r="K87" s="5">
        <f t="shared" si="43"/>
        <v>1.0018254127632166E-2</v>
      </c>
      <c r="L87" s="5">
        <f t="shared" si="35"/>
        <v>1.3590033975084971E-2</v>
      </c>
      <c r="M87" s="5">
        <f t="shared" si="44"/>
        <v>2.5759821875299023E-3</v>
      </c>
      <c r="N87" s="5">
        <f t="shared" si="45"/>
        <v>4.7875523638540481E-3</v>
      </c>
      <c r="O87" s="5">
        <f t="shared" si="46"/>
        <v>1.4441657061495663E-2</v>
      </c>
      <c r="P87" s="5"/>
      <c r="Q87" s="2">
        <f t="shared" si="34"/>
        <v>45505</v>
      </c>
      <c r="R87" s="5">
        <f t="shared" si="47"/>
        <v>0.57890563045202226</v>
      </c>
      <c r="S87" s="5">
        <f t="shared" si="48"/>
        <v>0.62923991267886525</v>
      </c>
      <c r="T87" s="5">
        <f t="shared" si="38"/>
        <v>0.33184523809523803</v>
      </c>
      <c r="U87" s="5">
        <f t="shared" si="49"/>
        <v>0.34693727955906717</v>
      </c>
      <c r="V87" s="5">
        <f t="shared" si="50"/>
        <v>0.64607843137254906</v>
      </c>
      <c r="W87" s="5">
        <f t="shared" si="51"/>
        <v>0.50781013806308584</v>
      </c>
      <c r="X87" s="5"/>
    </row>
    <row r="88" spans="1:24" x14ac:dyDescent="0.25">
      <c r="A88" s="2">
        <f>Cautious!A88</f>
        <v>45536</v>
      </c>
      <c r="B88" s="3">
        <f>'Master Data '!Q88</f>
        <v>200.4</v>
      </c>
      <c r="C88" s="3">
        <f>'Master Data '!X88</f>
        <v>11.579941145184751</v>
      </c>
      <c r="D88" s="3">
        <f>'Master Data '!T88</f>
        <v>180</v>
      </c>
      <c r="E88" s="34">
        <f>'Wealth Managers '!C113</f>
        <v>136.4300976489935</v>
      </c>
      <c r="F88" s="10">
        <f>'Master Data '!D88</f>
        <v>168.8</v>
      </c>
      <c r="G88" s="8">
        <f>'Master Data '!G88</f>
        <v>1497.1</v>
      </c>
      <c r="H88" s="8"/>
      <c r="I88" s="2">
        <f t="shared" si="33"/>
        <v>45536</v>
      </c>
      <c r="J88" s="5">
        <f t="shared" si="42"/>
        <v>6.5293822199900117E-3</v>
      </c>
      <c r="K88" s="5">
        <f t="shared" si="43"/>
        <v>6.1378821777344919E-3</v>
      </c>
      <c r="L88" s="5">
        <f t="shared" si="35"/>
        <v>5.5865921787709499E-3</v>
      </c>
      <c r="M88" s="5">
        <f t="shared" si="44"/>
        <v>7.6947748941107678E-3</v>
      </c>
      <c r="N88" s="5">
        <f t="shared" si="45"/>
        <v>5.3603335318642385E-3</v>
      </c>
      <c r="O88" s="5">
        <f t="shared" si="46"/>
        <v>6.0152386044637319E-4</v>
      </c>
      <c r="P88" s="5"/>
      <c r="Q88" s="2">
        <f t="shared" si="34"/>
        <v>45536</v>
      </c>
      <c r="R88" s="5">
        <f t="shared" si="47"/>
        <v>0.5892149088025378</v>
      </c>
      <c r="S88" s="5">
        <f t="shared" si="48"/>
        <v>0.63923999530215059</v>
      </c>
      <c r="T88" s="5">
        <f t="shared" si="38"/>
        <v>0.33928571428571425</v>
      </c>
      <c r="U88" s="5">
        <f t="shared" si="49"/>
        <v>0.35730165872176017</v>
      </c>
      <c r="V88" s="5">
        <f t="shared" si="50"/>
        <v>0.65490196078431384</v>
      </c>
      <c r="W88" s="5">
        <f t="shared" si="51"/>
        <v>0.50871712183815376</v>
      </c>
      <c r="X88" s="5"/>
    </row>
    <row r="89" spans="1:24" x14ac:dyDescent="0.25">
      <c r="A89" s="2">
        <f>Cautious!A89</f>
        <v>45566</v>
      </c>
      <c r="B89" s="3">
        <f>'Master Data '!Q89</f>
        <v>202.6</v>
      </c>
      <c r="C89" s="3">
        <f>'Master Data '!X89</f>
        <v>11.693249985900751</v>
      </c>
      <c r="D89" s="3">
        <f>'Master Data '!T89</f>
        <v>182.3</v>
      </c>
      <c r="E89" s="34">
        <f>'Wealth Managers '!C114</f>
        <v>138.49101030417137</v>
      </c>
      <c r="F89" s="10">
        <f>'Master Data '!D89</f>
        <v>169.8</v>
      </c>
      <c r="G89" s="8">
        <f>'Master Data '!G89</f>
        <v>1524.7</v>
      </c>
      <c r="H89" s="8"/>
      <c r="I89" s="2">
        <f t="shared" si="33"/>
        <v>45566</v>
      </c>
      <c r="J89" s="5">
        <f t="shared" si="42"/>
        <v>1.0978043912175592E-2</v>
      </c>
      <c r="K89" s="5">
        <f t="shared" si="43"/>
        <v>9.7849237138063292E-3</v>
      </c>
      <c r="L89" s="5">
        <f t="shared" ref="L89:L102" si="52">(D89-D88)/D88</f>
        <v>1.2777777777777841E-2</v>
      </c>
      <c r="M89" s="5">
        <f t="shared" si="44"/>
        <v>1.5105997068771262E-2</v>
      </c>
      <c r="N89" s="5">
        <f t="shared" si="45"/>
        <v>5.9241706161137437E-3</v>
      </c>
      <c r="O89" s="5">
        <f t="shared" si="46"/>
        <v>1.8435642241667317E-2</v>
      </c>
      <c r="P89" s="5"/>
      <c r="Q89" s="2">
        <f t="shared" si="34"/>
        <v>45566</v>
      </c>
      <c r="R89" s="5">
        <f t="shared" si="47"/>
        <v>0.60666137985725621</v>
      </c>
      <c r="S89" s="5">
        <f t="shared" si="48"/>
        <v>0.65527983360480235</v>
      </c>
      <c r="T89" s="5">
        <f t="shared" ref="T89:T102" si="53">(D89-$D$2)/$D$2</f>
        <v>0.35639880952380953</v>
      </c>
      <c r="U89" s="5">
        <f t="shared" si="49"/>
        <v>0.37780505359984945</v>
      </c>
      <c r="V89" s="5">
        <f t="shared" si="50"/>
        <v>0.66470588235294126</v>
      </c>
      <c r="W89" s="5">
        <f t="shared" si="51"/>
        <v>0.53653129094023999</v>
      </c>
      <c r="X89" s="5"/>
    </row>
    <row r="90" spans="1:24" x14ac:dyDescent="0.25">
      <c r="A90" s="2">
        <f>Cautious!A90</f>
        <v>45597</v>
      </c>
      <c r="B90" s="3">
        <f>'Master Data '!Q90</f>
        <v>202.4</v>
      </c>
      <c r="C90" s="3">
        <f>'Master Data '!X90</f>
        <v>11.655053579933041</v>
      </c>
      <c r="D90" s="3">
        <f>'Master Data '!T90</f>
        <v>181.1</v>
      </c>
      <c r="E90" s="34">
        <f>'Wealth Managers '!C115</f>
        <v>138.78024195128683</v>
      </c>
      <c r="F90" s="10">
        <f>'Master Data '!D90</f>
        <v>168.2</v>
      </c>
      <c r="G90" s="8">
        <f>'Master Data '!G90</f>
        <v>1523.3</v>
      </c>
      <c r="H90" s="8"/>
      <c r="I90" s="2">
        <f t="shared" si="33"/>
        <v>45597</v>
      </c>
      <c r="J90" s="5">
        <f t="shared" si="42"/>
        <v>-9.8716683119441585E-4</v>
      </c>
      <c r="K90" s="5">
        <f t="shared" si="43"/>
        <v>-3.2665346258538832E-3</v>
      </c>
      <c r="L90" s="5">
        <f t="shared" si="52"/>
        <v>-6.5825562260011898E-3</v>
      </c>
      <c r="M90" s="5">
        <f t="shared" si="44"/>
        <v>2.08845069784826E-3</v>
      </c>
      <c r="N90" s="5">
        <f t="shared" si="45"/>
        <v>-9.4228504122498384E-3</v>
      </c>
      <c r="O90" s="5">
        <f t="shared" si="46"/>
        <v>-9.1821341903331204E-4</v>
      </c>
      <c r="P90" s="5"/>
      <c r="Q90" s="2">
        <f t="shared" si="34"/>
        <v>45597</v>
      </c>
      <c r="R90" s="5">
        <f t="shared" si="47"/>
        <v>0.60507533703409999</v>
      </c>
      <c r="S90" s="5">
        <f t="shared" si="48"/>
        <v>0.64987280471285458</v>
      </c>
      <c r="T90" s="5">
        <f t="shared" si="53"/>
        <v>0.34747023809523797</v>
      </c>
      <c r="U90" s="5">
        <f t="shared" si="49"/>
        <v>0.38068253152553888</v>
      </c>
      <c r="V90" s="5">
        <f t="shared" si="50"/>
        <v>0.64901960784313717</v>
      </c>
      <c r="W90" s="5">
        <f t="shared" si="51"/>
        <v>0.53512042729013409</v>
      </c>
      <c r="X90" s="5"/>
    </row>
    <row r="91" spans="1:24" x14ac:dyDescent="0.25">
      <c r="A91" s="2">
        <f>Cautious!A91</f>
        <v>45627</v>
      </c>
      <c r="B91" s="3">
        <f>'Master Data '!Q91</f>
        <v>210.9</v>
      </c>
      <c r="C91" s="3">
        <f>'Master Data '!X91</f>
        <v>12.242913188127089</v>
      </c>
      <c r="D91" s="3">
        <f>'Master Data '!T91</f>
        <v>188.4</v>
      </c>
      <c r="E91" s="34">
        <f>'Wealth Managers '!C116</f>
        <v>142.80597024284486</v>
      </c>
      <c r="F91" s="10">
        <f>'Master Data '!D91</f>
        <v>177.7</v>
      </c>
      <c r="G91" s="8">
        <f>'Master Data '!G91</f>
        <v>1579.4</v>
      </c>
      <c r="H91" s="8"/>
      <c r="I91" s="2">
        <f t="shared" si="33"/>
        <v>45627</v>
      </c>
      <c r="J91" s="5">
        <f t="shared" si="42"/>
        <v>4.199604743083004E-2</v>
      </c>
      <c r="K91" s="5">
        <f t="shared" si="43"/>
        <v>5.0438172948959123E-2</v>
      </c>
      <c r="L91" s="5">
        <f t="shared" si="52"/>
        <v>4.0309221424627339E-2</v>
      </c>
      <c r="M91" s="5">
        <f t="shared" si="44"/>
        <v>2.9007935387309006E-2</v>
      </c>
      <c r="N91" s="5">
        <f t="shared" si="45"/>
        <v>5.6480380499405472E-2</v>
      </c>
      <c r="O91" s="5">
        <f t="shared" si="46"/>
        <v>3.6827939342217647E-2</v>
      </c>
      <c r="P91" s="5"/>
      <c r="Q91" s="2">
        <f t="shared" si="34"/>
        <v>45627</v>
      </c>
      <c r="R91" s="5">
        <f t="shared" si="47"/>
        <v>0.67248215701823966</v>
      </c>
      <c r="S91" s="5">
        <f t="shared" si="48"/>
        <v>0.73308937458074586</v>
      </c>
      <c r="T91" s="5">
        <f t="shared" si="53"/>
        <v>0.40178571428571425</v>
      </c>
      <c r="U91" s="5">
        <f t="shared" si="49"/>
        <v>0.42073328119041797</v>
      </c>
      <c r="V91" s="5">
        <f t="shared" si="50"/>
        <v>0.74215686274509796</v>
      </c>
      <c r="W91" s="5">
        <f t="shared" si="51"/>
        <v>0.59165574926937436</v>
      </c>
      <c r="X91" s="5"/>
    </row>
    <row r="92" spans="1:24" x14ac:dyDescent="0.25">
      <c r="A92" s="2">
        <f>Cautious!A92</f>
        <v>45658</v>
      </c>
      <c r="B92" s="3">
        <f>'Master Data '!Q92</f>
        <v>209.4</v>
      </c>
      <c r="C92" s="3">
        <f>'Master Data '!X92</f>
        <v>12.136310940920014</v>
      </c>
      <c r="D92" s="3">
        <f>'Master Data '!T92</f>
        <v>187.1</v>
      </c>
      <c r="E92" s="34">
        <f>'Wealth Managers '!C117</f>
        <v>141.73173725538766</v>
      </c>
      <c r="F92" s="10">
        <f>'Master Data '!D92</f>
        <v>175.4</v>
      </c>
      <c r="G92" s="8">
        <f>'Master Data '!G92</f>
        <v>1572.2</v>
      </c>
      <c r="H92" s="8"/>
      <c r="I92" s="2">
        <f t="shared" si="33"/>
        <v>45658</v>
      </c>
      <c r="J92" s="5">
        <f t="shared" si="42"/>
        <v>-7.1123755334281651E-3</v>
      </c>
      <c r="K92" s="5">
        <f t="shared" si="43"/>
        <v>-8.7072615454347451E-3</v>
      </c>
      <c r="L92" s="5">
        <f t="shared" si="52"/>
        <v>-6.9002123142251131E-3</v>
      </c>
      <c r="M92" s="5">
        <f t="shared" si="44"/>
        <v>-7.5223254716203372E-3</v>
      </c>
      <c r="N92" s="5">
        <f t="shared" si="45"/>
        <v>-1.2943162633652128E-2</v>
      </c>
      <c r="O92" s="5">
        <f t="shared" si="46"/>
        <v>-4.5586931746233036E-3</v>
      </c>
      <c r="P92" s="5"/>
      <c r="Q92" s="2">
        <f t="shared" si="34"/>
        <v>45658</v>
      </c>
      <c r="R92" s="5">
        <f t="shared" si="47"/>
        <v>0.6605868358445679</v>
      </c>
      <c r="S92" s="5">
        <f t="shared" si="48"/>
        <v>0.71799891211465738</v>
      </c>
      <c r="T92" s="5">
        <f t="shared" si="53"/>
        <v>0.39211309523809512</v>
      </c>
      <c r="U92" s="5">
        <f t="shared" si="49"/>
        <v>0.41004606304094054</v>
      </c>
      <c r="V92" s="5">
        <f t="shared" si="50"/>
        <v>0.71960784313725501</v>
      </c>
      <c r="W92" s="5">
        <f t="shared" si="51"/>
        <v>0.58439987906883006</v>
      </c>
      <c r="X92" s="5"/>
    </row>
    <row r="93" spans="1:24" x14ac:dyDescent="0.25">
      <c r="A93" s="2">
        <f>Cautious!A93</f>
        <v>45689</v>
      </c>
      <c r="B93" s="3">
        <f>'Master Data '!Q93</f>
        <v>214</v>
      </c>
      <c r="C93" s="3">
        <f>'Master Data '!X93</f>
        <v>12.359223701129695</v>
      </c>
      <c r="D93" s="3">
        <f>'Master Data '!T93</f>
        <v>190.7</v>
      </c>
      <c r="E93" s="34">
        <f>'Wealth Managers '!C118</f>
        <v>144.81765865022098</v>
      </c>
      <c r="F93" s="10">
        <f>'Master Data '!D93</f>
        <v>179.9</v>
      </c>
      <c r="G93" s="8">
        <f>'Master Data '!G93</f>
        <v>1607.4</v>
      </c>
      <c r="H93" s="8"/>
      <c r="I93" s="2">
        <f t="shared" si="33"/>
        <v>45689</v>
      </c>
      <c r="J93" s="5">
        <f t="shared" si="42"/>
        <v>2.1967526265520506E-2</v>
      </c>
      <c r="K93" s="5">
        <f t="shared" si="43"/>
        <v>1.8367423288248638E-2</v>
      </c>
      <c r="L93" s="5">
        <f t="shared" si="52"/>
        <v>1.9241047568145347E-2</v>
      </c>
      <c r="M93" s="5">
        <f t="shared" si="44"/>
        <v>2.1772973750210738E-2</v>
      </c>
      <c r="N93" s="5">
        <f t="shared" si="45"/>
        <v>2.565564424173318E-2</v>
      </c>
      <c r="O93" s="5">
        <f t="shared" si="46"/>
        <v>2.2389009031929807E-2</v>
      </c>
      <c r="P93" s="5"/>
      <c r="Q93" s="2">
        <f>'Cautious Rolling '!A93</f>
        <v>45689</v>
      </c>
      <c r="R93" s="5">
        <f t="shared" si="47"/>
        <v>0.69706582077716106</v>
      </c>
      <c r="S93" s="5">
        <f t="shared" si="48"/>
        <v>0.74955412534221799</v>
      </c>
      <c r="T93" s="5">
        <f t="shared" si="53"/>
        <v>0.41889880952380937</v>
      </c>
      <c r="U93" s="5">
        <f t="shared" si="49"/>
        <v>0.44074695895811894</v>
      </c>
      <c r="V93" s="5">
        <f t="shared" si="50"/>
        <v>0.76372549019607849</v>
      </c>
      <c r="W93" s="5">
        <f t="shared" si="51"/>
        <v>0.61987302227149066</v>
      </c>
      <c r="X93" s="5"/>
    </row>
    <row r="94" spans="1:24" x14ac:dyDescent="0.25">
      <c r="A94" s="2">
        <f>Cautious!A94</f>
        <v>45717</v>
      </c>
      <c r="B94" s="3">
        <f>'Master Data '!Q94</f>
        <v>212.6</v>
      </c>
      <c r="C94" s="3">
        <f>'Master Data '!X94</f>
        <v>12.331988696076827</v>
      </c>
      <c r="D94" s="3">
        <f>'Master Data '!T94</f>
        <v>190.7</v>
      </c>
      <c r="E94" s="34">
        <f>'Wealth Managers '!C119</f>
        <v>144.49229264285614</v>
      </c>
      <c r="F94" s="10">
        <f>'Master Data '!D94</f>
        <v>178.8</v>
      </c>
      <c r="G94" s="8">
        <f>'Master Data '!G94</f>
        <v>1583</v>
      </c>
      <c r="H94" s="8"/>
      <c r="I94" s="2">
        <f t="shared" si="33"/>
        <v>45717</v>
      </c>
      <c r="J94" s="5">
        <f t="shared" si="42"/>
        <v>-6.5420560747663815E-3</v>
      </c>
      <c r="K94" s="5">
        <f t="shared" si="43"/>
        <v>-2.2036177766066459E-3</v>
      </c>
      <c r="L94" s="5">
        <f t="shared" si="52"/>
        <v>0</v>
      </c>
      <c r="M94" s="5">
        <f t="shared" si="44"/>
        <v>-2.2467288202103405E-3</v>
      </c>
      <c r="N94" s="5">
        <f t="shared" si="45"/>
        <v>-6.1145080600333197E-3</v>
      </c>
      <c r="O94" s="5">
        <f t="shared" si="46"/>
        <v>-1.5179793455269435E-2</v>
      </c>
      <c r="P94" s="5"/>
      <c r="Q94" s="2">
        <f>'Cautious Rolling '!A94</f>
        <v>45717</v>
      </c>
      <c r="R94" s="5">
        <f t="shared" si="47"/>
        <v>0.68596352101506741</v>
      </c>
      <c r="S94" s="5">
        <f t="shared" si="48"/>
        <v>0.74569877677047836</v>
      </c>
      <c r="T94" s="5">
        <f t="shared" si="53"/>
        <v>0.41889880952380937</v>
      </c>
      <c r="U94" s="5">
        <f t="shared" si="49"/>
        <v>0.43750999124279732</v>
      </c>
      <c r="V94" s="5">
        <f t="shared" si="50"/>
        <v>0.75294117647058834</v>
      </c>
      <c r="W94" s="5">
        <f t="shared" si="51"/>
        <v>0.5952836843696464</v>
      </c>
      <c r="X94" s="5"/>
    </row>
    <row r="95" spans="1:24" x14ac:dyDescent="0.25">
      <c r="A95" s="2">
        <f>Cautious!A95</f>
        <v>45748</v>
      </c>
      <c r="B95" s="3">
        <f>'Master Data '!Q95</f>
        <v>202.5</v>
      </c>
      <c r="C95" s="3">
        <f>'Master Data '!X95</f>
        <v>11.706806446015976</v>
      </c>
      <c r="D95" s="3">
        <f>'Master Data '!T95</f>
        <v>182.8</v>
      </c>
      <c r="E95" s="34">
        <f>'Wealth Managers '!C120</f>
        <v>139.49516928281525</v>
      </c>
      <c r="F95" s="10">
        <f>'Master Data '!D95</f>
        <v>168.3</v>
      </c>
      <c r="G95" s="8">
        <f>'Master Data '!G95</f>
        <v>1491.5</v>
      </c>
      <c r="H95" s="8"/>
      <c r="I95" s="2">
        <f t="shared" si="33"/>
        <v>45748</v>
      </c>
      <c r="J95" s="5">
        <f t="shared" si="42"/>
        <v>-4.7507055503292546E-2</v>
      </c>
      <c r="K95" s="5">
        <f t="shared" si="43"/>
        <v>-5.0695979818708388E-2</v>
      </c>
      <c r="L95" s="5">
        <f t="shared" si="52"/>
        <v>-4.1426324069218548E-2</v>
      </c>
      <c r="M95" s="5">
        <f t="shared" si="44"/>
        <v>-3.4584013227559177E-2</v>
      </c>
      <c r="N95" s="5">
        <f t="shared" si="45"/>
        <v>-5.8724832214765099E-2</v>
      </c>
      <c r="O95" s="5">
        <f t="shared" si="46"/>
        <v>-5.7801642451042322E-2</v>
      </c>
      <c r="P95" s="5"/>
      <c r="Q95" s="2">
        <f>'Cautious Rolling '!A95</f>
        <v>45748</v>
      </c>
      <c r="R95" s="5">
        <f t="shared" si="47"/>
        <v>0.6058683584456781</v>
      </c>
      <c r="S95" s="5">
        <f t="shared" si="48"/>
        <v>0.65719886681377826</v>
      </c>
      <c r="T95" s="5">
        <f t="shared" si="53"/>
        <v>0.36011904761904767</v>
      </c>
      <c r="U95" s="5">
        <f t="shared" si="49"/>
        <v>0.38779512669090793</v>
      </c>
      <c r="V95" s="5">
        <f t="shared" si="50"/>
        <v>0.65000000000000013</v>
      </c>
      <c r="W95" s="5">
        <f t="shared" si="51"/>
        <v>0.50307366723773062</v>
      </c>
      <c r="X95" s="5"/>
    </row>
    <row r="96" spans="1:24" x14ac:dyDescent="0.25">
      <c r="A96" s="2">
        <f>Cautious!A96</f>
        <v>45778</v>
      </c>
      <c r="B96" s="3">
        <f>'Master Data '!Q96</f>
        <v>198.8</v>
      </c>
      <c r="C96" s="3">
        <f>'Master Data '!X96</f>
        <v>11.436827464352358</v>
      </c>
      <c r="D96" s="3">
        <f>'Master Data '!T96</f>
        <v>179.5</v>
      </c>
      <c r="E96" s="34">
        <f>'Wealth Managers '!C121</f>
        <v>137.05715813054459</v>
      </c>
      <c r="F96" s="10">
        <f>'Master Data '!D96</f>
        <v>165.6</v>
      </c>
      <c r="G96" s="8">
        <f>'Master Data '!G96</f>
        <v>1487.2</v>
      </c>
      <c r="H96" s="8"/>
      <c r="I96" s="2">
        <f t="shared" si="33"/>
        <v>45778</v>
      </c>
      <c r="J96" s="5">
        <f t="shared" si="42"/>
        <v>-1.8271604938271548E-2</v>
      </c>
      <c r="K96" s="5">
        <f t="shared" si="43"/>
        <v>-2.3061710544936564E-2</v>
      </c>
      <c r="L96" s="5">
        <f t="shared" si="52"/>
        <v>-1.8052516411378616E-2</v>
      </c>
      <c r="M96" s="5">
        <f t="shared" si="44"/>
        <v>-1.7477387674463402E-2</v>
      </c>
      <c r="N96" s="5">
        <f t="shared" si="45"/>
        <v>-1.60427807486632E-2</v>
      </c>
      <c r="O96" s="5">
        <f t="shared" si="46"/>
        <v>-2.8830036875628256E-3</v>
      </c>
      <c r="P96" s="5"/>
      <c r="Q96" s="2">
        <f>I96</f>
        <v>45778</v>
      </c>
      <c r="R96" s="5">
        <f t="shared" si="47"/>
        <v>0.57652656621728804</v>
      </c>
      <c r="S96" s="5">
        <f t="shared" si="48"/>
        <v>0.61898102623192197</v>
      </c>
      <c r="T96" s="5">
        <f t="shared" si="53"/>
        <v>0.33556547619047611</v>
      </c>
      <c r="U96" s="5">
        <f t="shared" si="49"/>
        <v>0.36354009324899988</v>
      </c>
      <c r="V96" s="5">
        <f t="shared" si="50"/>
        <v>0.62352941176470578</v>
      </c>
      <c r="W96" s="5">
        <f t="shared" si="51"/>
        <v>0.49874030031240563</v>
      </c>
      <c r="X96" s="5"/>
    </row>
    <row r="97" spans="1:24" x14ac:dyDescent="0.25">
      <c r="A97" s="2">
        <f>Cautious!A97</f>
        <v>45809</v>
      </c>
      <c r="B97" s="3">
        <f>'Master Data '!Q97</f>
        <v>204.6</v>
      </c>
      <c r="C97" s="3">
        <f>'Master Data '!X97</f>
        <v>11.810824732642889</v>
      </c>
      <c r="D97" s="3">
        <f>'Master Data '!T97</f>
        <v>184.5</v>
      </c>
      <c r="E97" s="34">
        <f>'Wealth Managers '!C122</f>
        <v>141.17655358153436</v>
      </c>
      <c r="F97" s="10">
        <f>'Master Data '!D97</f>
        <v>171.6</v>
      </c>
      <c r="G97" s="8">
        <f>'Master Data '!G97</f>
        <v>1583.3</v>
      </c>
      <c r="H97" s="8"/>
      <c r="I97" s="2">
        <f t="shared" si="33"/>
        <v>45809</v>
      </c>
      <c r="J97" s="5">
        <f t="shared" si="42"/>
        <v>2.9175050301810779E-2</v>
      </c>
      <c r="K97" s="5">
        <f t="shared" si="43"/>
        <v>3.2701137571258185E-2</v>
      </c>
      <c r="L97" s="5">
        <f t="shared" si="52"/>
        <v>2.7855153203342618E-2</v>
      </c>
      <c r="M97" s="5">
        <f t="shared" si="44"/>
        <v>3.00560401746118E-2</v>
      </c>
      <c r="N97" s="5">
        <f t="shared" si="45"/>
        <v>3.6231884057971016E-2</v>
      </c>
      <c r="O97" s="5">
        <f t="shared" si="46"/>
        <v>6.4618074233458792E-2</v>
      </c>
      <c r="P97" s="5"/>
      <c r="Q97" s="2">
        <f t="shared" ref="Q97:Q104" si="54">I97</f>
        <v>45809</v>
      </c>
      <c r="R97" s="5">
        <f t="shared" si="47"/>
        <v>0.62252180808881841</v>
      </c>
      <c r="S97" s="5">
        <f t="shared" si="48"/>
        <v>0.67192354749598882</v>
      </c>
      <c r="T97" s="5">
        <f t="shared" si="53"/>
        <v>0.3727678571428571</v>
      </c>
      <c r="U97" s="5">
        <f t="shared" si="49"/>
        <v>0.40452270907138577</v>
      </c>
      <c r="V97" s="5">
        <f t="shared" si="50"/>
        <v>0.6823529411764705</v>
      </c>
      <c r="W97" s="5">
        <f t="shared" si="51"/>
        <v>0.59558601229466901</v>
      </c>
      <c r="X97" s="5"/>
    </row>
    <row r="98" spans="1:24" x14ac:dyDescent="0.25">
      <c r="A98" s="2">
        <f>Cautious!A98</f>
        <v>45839</v>
      </c>
      <c r="B98" s="3">
        <f>'Master Data '!Q98</f>
        <v>206.2</v>
      </c>
      <c r="C98" s="3">
        <f>'Master Data '!X98</f>
        <v>11.907543154061878</v>
      </c>
      <c r="D98" s="3">
        <f>'Master Data '!T98</f>
        <v>185.6</v>
      </c>
      <c r="E98" s="34">
        <f>'Wealth Managers '!C123</f>
        <v>141.74976524423226</v>
      </c>
      <c r="F98" s="10">
        <f>'Master Data '!D98</f>
        <v>170.2</v>
      </c>
      <c r="G98" s="8">
        <f>'Master Data '!G98</f>
        <v>1636</v>
      </c>
      <c r="H98" s="8"/>
      <c r="I98" s="2">
        <f t="shared" si="33"/>
        <v>45839</v>
      </c>
      <c r="J98" s="5">
        <f t="shared" si="42"/>
        <v>7.8201368523948891E-3</v>
      </c>
      <c r="K98" s="5">
        <f t="shared" si="43"/>
        <v>8.1889642432571297E-3</v>
      </c>
      <c r="L98" s="5">
        <f t="shared" si="52"/>
        <v>5.9620596205961747E-3</v>
      </c>
      <c r="M98" s="5">
        <f t="shared" si="44"/>
        <v>4.0602468905493651E-3</v>
      </c>
      <c r="N98" s="5">
        <f t="shared" si="45"/>
        <v>-8.1585081585081928E-3</v>
      </c>
      <c r="O98" s="5">
        <f t="shared" si="46"/>
        <v>3.328491126128974E-2</v>
      </c>
      <c r="P98" s="5"/>
      <c r="Q98" s="2">
        <f t="shared" si="54"/>
        <v>45839</v>
      </c>
      <c r="R98" s="5">
        <f t="shared" si="47"/>
        <v>0.63521015067406816</v>
      </c>
      <c r="S98" s="5">
        <f t="shared" si="48"/>
        <v>0.68561486964389307</v>
      </c>
      <c r="T98" s="5">
        <f t="shared" si="53"/>
        <v>0.38095238095238088</v>
      </c>
      <c r="U98" s="5">
        <f t="shared" si="49"/>
        <v>0.4102254180335988</v>
      </c>
      <c r="V98" s="5">
        <f t="shared" si="50"/>
        <v>0.668627450980392</v>
      </c>
      <c r="W98" s="5">
        <f t="shared" si="51"/>
        <v>0.64869495112365216</v>
      </c>
      <c r="X98" s="5"/>
    </row>
    <row r="99" spans="1:24" x14ac:dyDescent="0.25">
      <c r="A99" s="2">
        <f>Cautious!A99</f>
        <v>45870</v>
      </c>
      <c r="B99" s="3">
        <f>'Master Data '!Q99</f>
        <v>210.2</v>
      </c>
      <c r="C99" s="3">
        <f>'Master Data '!X99</f>
        <v>12.178259689487346</v>
      </c>
      <c r="D99" s="3">
        <f>'Master Data '!T99</f>
        <v>188.8</v>
      </c>
      <c r="E99" s="34">
        <f>'Wealth Managers '!C124</f>
        <v>144.24883641089397</v>
      </c>
      <c r="F99" s="10">
        <f>'Master Data '!D99</f>
        <v>173.4</v>
      </c>
      <c r="G99" s="8">
        <f>'Master Data '!G99</f>
        <v>1673.5</v>
      </c>
      <c r="H99" s="8"/>
      <c r="I99" s="2">
        <f t="shared" si="33"/>
        <v>45870</v>
      </c>
      <c r="J99" s="5">
        <f t="shared" si="42"/>
        <v>1.9398642095053348E-2</v>
      </c>
      <c r="K99" s="5">
        <f t="shared" si="43"/>
        <v>2.2734877541310559E-2</v>
      </c>
      <c r="L99" s="5">
        <f t="shared" si="52"/>
        <v>1.7241379310344921E-2</v>
      </c>
      <c r="M99" s="5">
        <f t="shared" si="44"/>
        <v>1.7630160884964101E-2</v>
      </c>
      <c r="N99" s="5">
        <f t="shared" si="45"/>
        <v>1.8801410105758032E-2</v>
      </c>
      <c r="O99" s="5">
        <f t="shared" si="46"/>
        <v>2.2921760391198046E-2</v>
      </c>
      <c r="P99" s="5"/>
      <c r="Q99" s="2">
        <f t="shared" si="54"/>
        <v>45870</v>
      </c>
      <c r="R99" s="5">
        <f t="shared" si="47"/>
        <v>0.66693100713719267</v>
      </c>
      <c r="S99" s="5">
        <f t="shared" si="48"/>
        <v>0.72393711728705923</v>
      </c>
      <c r="T99" s="5">
        <f t="shared" si="53"/>
        <v>0.40476190476190477</v>
      </c>
      <c r="U99" s="5">
        <f t="shared" si="49"/>
        <v>0.43508791903759692</v>
      </c>
      <c r="V99" s="5">
        <f t="shared" si="50"/>
        <v>0.70000000000000007</v>
      </c>
      <c r="W99" s="5">
        <f t="shared" si="51"/>
        <v>0.68648594175148647</v>
      </c>
      <c r="X99" s="5"/>
    </row>
    <row r="100" spans="1:24" x14ac:dyDescent="0.25">
      <c r="A100" s="2">
        <f>Cautious!A100</f>
        <v>45901</v>
      </c>
      <c r="B100" s="3">
        <f>'Master Data '!Q100</f>
        <v>209.8</v>
      </c>
      <c r="C100" s="3">
        <f>'Master Data '!X100</f>
        <v>12.195595734270006</v>
      </c>
      <c r="D100" s="3">
        <f>'Master Data '!T100</f>
        <v>189.8</v>
      </c>
      <c r="E100" s="34">
        <f>'Wealth Managers '!C125</f>
        <v>144.75370733833211</v>
      </c>
      <c r="F100" s="10">
        <f>'Master Data '!D100</f>
        <v>173</v>
      </c>
      <c r="G100" s="8">
        <f>'Master Data '!G100</f>
        <v>1656.9</v>
      </c>
      <c r="H100" s="8"/>
      <c r="I100" s="2">
        <f t="shared" si="33"/>
        <v>45901</v>
      </c>
      <c r="J100" s="5">
        <f t="shared" si="42"/>
        <v>-1.9029495718362382E-3</v>
      </c>
      <c r="K100" s="5">
        <f t="shared" si="43"/>
        <v>1.4235239865696585E-3</v>
      </c>
      <c r="L100" s="5">
        <f t="shared" si="52"/>
        <v>5.2966101694915252E-3</v>
      </c>
      <c r="M100" s="5">
        <f t="shared" si="44"/>
        <v>3.5000000000000339E-3</v>
      </c>
      <c r="N100" s="5">
        <f t="shared" si="45"/>
        <v>-2.3068050749711975E-3</v>
      </c>
      <c r="O100" s="5">
        <f t="shared" si="46"/>
        <v>-9.9193307439497513E-3</v>
      </c>
      <c r="P100" s="5"/>
      <c r="Q100" s="2">
        <f t="shared" si="54"/>
        <v>45901</v>
      </c>
      <c r="R100" s="5">
        <f t="shared" si="47"/>
        <v>0.66375892149088045</v>
      </c>
      <c r="S100" s="5">
        <f t="shared" si="48"/>
        <v>0.72639118312485507</v>
      </c>
      <c r="T100" s="5">
        <f t="shared" si="53"/>
        <v>0.41220238095238099</v>
      </c>
      <c r="U100" s="5">
        <f t="shared" si="49"/>
        <v>0.44011072675422858</v>
      </c>
      <c r="V100" s="5">
        <f t="shared" si="50"/>
        <v>0.69607843137254899</v>
      </c>
      <c r="W100" s="5">
        <f t="shared" si="51"/>
        <v>0.66975712990023195</v>
      </c>
      <c r="X100" s="5"/>
    </row>
    <row r="101" spans="1:24" x14ac:dyDescent="0.25">
      <c r="A101" s="2">
        <f>Cautious!A101</f>
        <v>45931</v>
      </c>
      <c r="B101" s="3">
        <f>'Master Data '!Q101</f>
        <v>214.9</v>
      </c>
      <c r="C101" s="3">
        <f>'Master Data '!X101</f>
        <v>12.424146593551127</v>
      </c>
      <c r="D101" s="3">
        <f>'Master Data '!T101</f>
        <v>193.8</v>
      </c>
      <c r="E101" s="34">
        <f>'Wealth Managers '!C126</f>
        <v>147.28689721675292</v>
      </c>
      <c r="F101" s="10">
        <f>'Master Data '!D101</f>
        <v>174.4</v>
      </c>
      <c r="G101" s="8">
        <f>'Master Data '!G101</f>
        <v>1689.9</v>
      </c>
      <c r="H101" s="8"/>
      <c r="I101" s="2">
        <f t="shared" si="33"/>
        <v>45931</v>
      </c>
      <c r="J101" s="5">
        <f t="shared" si="42"/>
        <v>2.4308865586272613E-2</v>
      </c>
      <c r="K101" s="5">
        <f t="shared" si="43"/>
        <v>1.8740442390926922E-2</v>
      </c>
      <c r="L101" s="5">
        <f t="shared" si="52"/>
        <v>2.107481559536354E-2</v>
      </c>
      <c r="M101" s="5">
        <f t="shared" si="44"/>
        <v>1.7500000000000012E-2</v>
      </c>
      <c r="N101" s="5">
        <f t="shared" si="45"/>
        <v>8.0924855491329804E-3</v>
      </c>
      <c r="O101" s="5">
        <f t="shared" si="46"/>
        <v>1.9916711931921058E-2</v>
      </c>
      <c r="P101" s="5"/>
      <c r="Q101" s="2">
        <f t="shared" si="54"/>
        <v>45931</v>
      </c>
      <c r="R101" s="5">
        <f t="shared" si="47"/>
        <v>0.70420301348136416</v>
      </c>
      <c r="S101" s="5">
        <f t="shared" si="48"/>
        <v>0.7587445176364106</v>
      </c>
      <c r="T101" s="5">
        <f t="shared" si="53"/>
        <v>0.44196428571428575</v>
      </c>
      <c r="U101" s="5">
        <f t="shared" si="49"/>
        <v>0.46531266447242758</v>
      </c>
      <c r="V101" s="5">
        <f t="shared" si="50"/>
        <v>0.70980392156862748</v>
      </c>
      <c r="W101" s="5">
        <f t="shared" si="51"/>
        <v>0.70301320165272618</v>
      </c>
      <c r="X101" s="5"/>
    </row>
    <row r="102" spans="1:24" x14ac:dyDescent="0.25">
      <c r="A102" s="2">
        <f>Cautious!A102</f>
        <v>45962</v>
      </c>
      <c r="B102" s="3">
        <f>'Master Data '!Q102</f>
        <v>220.5</v>
      </c>
      <c r="C102" s="3">
        <f>'Master Data '!X102</f>
        <v>12.743233942789047</v>
      </c>
      <c r="D102" s="3">
        <f>'Master Data '!T102</f>
        <v>198.5</v>
      </c>
      <c r="E102" s="34">
        <f>'Wealth Managers '!C127</f>
        <v>150.58612371440819</v>
      </c>
      <c r="F102" s="10">
        <f>'Master Data '!D102</f>
        <v>176.5</v>
      </c>
      <c r="G102" s="8">
        <f>'Master Data '!G102</f>
        <v>1736.2</v>
      </c>
      <c r="H102" s="8"/>
      <c r="I102" s="2">
        <f t="shared" si="33"/>
        <v>45962</v>
      </c>
      <c r="J102" s="5">
        <f t="shared" si="42"/>
        <v>2.6058631921824078E-2</v>
      </c>
      <c r="K102" s="5">
        <f t="shared" si="43"/>
        <v>2.5682838401435589E-2</v>
      </c>
      <c r="L102" s="5">
        <f t="shared" si="52"/>
        <v>2.4251805985552054E-2</v>
      </c>
      <c r="M102" s="5">
        <f t="shared" si="44"/>
        <v>2.2400000000000024E-2</v>
      </c>
      <c r="N102" s="5">
        <f t="shared" si="45"/>
        <v>1.2041284403669692E-2</v>
      </c>
      <c r="O102" s="5">
        <f t="shared" si="46"/>
        <v>2.7398070891768714E-2</v>
      </c>
      <c r="P102" s="5"/>
      <c r="Q102" s="2">
        <f t="shared" si="54"/>
        <v>45962</v>
      </c>
      <c r="R102" s="5">
        <f t="shared" si="47"/>
        <v>0.74861221252973842</v>
      </c>
      <c r="S102" s="5">
        <f t="shared" si="48"/>
        <v>0.80391406887227734</v>
      </c>
      <c r="T102" s="5">
        <f t="shared" si="53"/>
        <v>0.47693452380952372</v>
      </c>
      <c r="U102" s="5">
        <f t="shared" si="49"/>
        <v>0.49813566815660998</v>
      </c>
      <c r="V102" s="5">
        <f t="shared" si="50"/>
        <v>0.73039215686274506</v>
      </c>
      <c r="W102" s="5">
        <f t="shared" si="51"/>
        <v>0.74967247808122561</v>
      </c>
      <c r="X102" s="5"/>
    </row>
    <row r="103" spans="1:24" x14ac:dyDescent="0.25">
      <c r="A103" s="2">
        <f>Cautious!A103</f>
        <v>45992</v>
      </c>
      <c r="B103" s="3">
        <f>'Master Data '!Q103</f>
        <v>220.6</v>
      </c>
      <c r="C103" s="3">
        <f>'Master Data '!X103</f>
        <v>12.707920151181952</v>
      </c>
      <c r="D103" s="3">
        <f>'Master Data '!T103</f>
        <v>198.5</v>
      </c>
      <c r="E103" s="34">
        <f>'Wealth Managers '!C128</f>
        <v>150.61624093915106</v>
      </c>
      <c r="F103" s="10">
        <f>'Master Data '!D103</f>
        <v>175.8</v>
      </c>
      <c r="G103" s="8">
        <f>'Master Data '!G103</f>
        <v>1724.4</v>
      </c>
      <c r="H103" s="8"/>
      <c r="I103" s="2">
        <f t="shared" si="33"/>
        <v>45992</v>
      </c>
      <c r="J103" s="5">
        <f t="shared" ref="J103:J104" si="55">(B103-B102)/B102</f>
        <v>4.5351473922899916E-4</v>
      </c>
      <c r="K103" s="5">
        <f t="shared" ref="K103:K104" si="56">(C103-C102)/C102</f>
        <v>-2.7711797307996343E-3</v>
      </c>
      <c r="L103" s="5">
        <f t="shared" ref="L103:L104" si="57">(D103-D102)/D102</f>
        <v>0</v>
      </c>
      <c r="M103" s="5">
        <f t="shared" ref="M103:M104" si="58">(E103-E102)/E102</f>
        <v>1.9999999999990089E-4</v>
      </c>
      <c r="N103" s="5">
        <f t="shared" ref="N103:N104" si="59">(F103-F102)/F102</f>
        <v>-3.9660056657223148E-3</v>
      </c>
      <c r="O103" s="5">
        <f t="shared" ref="O103:O104" si="60">(G103-G102)/G102</f>
        <v>-6.7964520216564645E-3</v>
      </c>
      <c r="P103" s="5"/>
      <c r="Q103" s="2">
        <f t="shared" si="54"/>
        <v>45992</v>
      </c>
      <c r="R103" s="5">
        <f t="shared" ref="R103:R104" si="61">(B103-$B$2)/$B$2</f>
        <v>0.74940523394131642</v>
      </c>
      <c r="S103" s="5">
        <f t="shared" ref="S103:S104" si="62">(C103-$C$2)/$C$2</f>
        <v>0.79891509876851419</v>
      </c>
      <c r="T103" s="5">
        <f t="shared" ref="T103:T104" si="63">(D103-$D$2)/$D$2</f>
        <v>0.47693452380952372</v>
      </c>
      <c r="U103" s="5">
        <f t="shared" ref="U103:U104" si="64">(E103-$E$2)/$E$2</f>
        <v>0.49843529529024116</v>
      </c>
      <c r="V103" s="5">
        <f t="shared" ref="V103:V104" si="65">(F103-$F$2)/$F$2</f>
        <v>0.72352941176470598</v>
      </c>
      <c r="W103" s="5">
        <f t="shared" ref="W103:W104" si="66">(G103-$G$2)/$G$2</f>
        <v>0.73778091303033377</v>
      </c>
      <c r="X103" s="5"/>
    </row>
    <row r="104" spans="1:24" x14ac:dyDescent="0.25">
      <c r="A104" s="2">
        <f>Cautious!A104</f>
        <v>46023</v>
      </c>
      <c r="B104" s="3">
        <f>'Master Data '!Q104</f>
        <v>220.1</v>
      </c>
      <c r="C104" s="3">
        <f>'Master Data '!X104</f>
        <v>12.694803600013604</v>
      </c>
      <c r="D104" s="3">
        <f>'Master Data '!T104</f>
        <v>198.8</v>
      </c>
      <c r="E104" s="34">
        <f>'Wealth Managers '!C129</f>
        <v>150.91747342102937</v>
      </c>
      <c r="F104" s="10">
        <f>'Master Data '!D104</f>
        <v>173.8</v>
      </c>
      <c r="G104" s="8">
        <f>'Master Data '!G104</f>
        <v>1716.1</v>
      </c>
      <c r="H104" s="8"/>
      <c r="I104" s="2">
        <f t="shared" si="33"/>
        <v>46023</v>
      </c>
      <c r="J104" s="5">
        <f t="shared" si="55"/>
        <v>-2.2665457842248413E-3</v>
      </c>
      <c r="K104" s="5">
        <f t="shared" si="56"/>
        <v>-1.0321556173083495E-3</v>
      </c>
      <c r="L104" s="5">
        <f t="shared" si="57"/>
        <v>1.5113350125945156E-3</v>
      </c>
      <c r="M104" s="5">
        <f t="shared" si="58"/>
        <v>2.0000000000000898E-3</v>
      </c>
      <c r="N104" s="5">
        <f t="shared" si="59"/>
        <v>-1.1376564277588168E-2</v>
      </c>
      <c r="O104" s="5">
        <f t="shared" si="60"/>
        <v>-4.8132683832058576E-3</v>
      </c>
      <c r="P104" s="5"/>
      <c r="Q104" s="2">
        <f t="shared" si="54"/>
        <v>46023</v>
      </c>
      <c r="R104" s="5">
        <f t="shared" si="61"/>
        <v>0.74544012688342587</v>
      </c>
      <c r="S104" s="5">
        <f t="shared" si="62"/>
        <v>0.79705833844425944</v>
      </c>
      <c r="T104" s="5">
        <f t="shared" si="63"/>
        <v>0.47916666666666669</v>
      </c>
      <c r="U104" s="5">
        <f t="shared" si="64"/>
        <v>0.50143216588082173</v>
      </c>
      <c r="V104" s="5">
        <f t="shared" si="65"/>
        <v>0.70392156862745114</v>
      </c>
      <c r="W104" s="5">
        <f t="shared" si="66"/>
        <v>0.72941650710470618</v>
      </c>
      <c r="X104" s="5"/>
    </row>
    <row r="105" spans="1:24" x14ac:dyDescent="0.25">
      <c r="A105" s="2"/>
      <c r="B105" s="3"/>
      <c r="C105" s="3"/>
      <c r="D105" s="3"/>
      <c r="E105" s="34"/>
      <c r="F105" s="10"/>
      <c r="G105" s="8"/>
      <c r="H105" s="8"/>
      <c r="I105" s="2"/>
      <c r="P105" s="5"/>
      <c r="Q105" s="2"/>
      <c r="R105" s="5"/>
      <c r="S105" s="5"/>
      <c r="T105" s="5"/>
      <c r="U105" s="5"/>
      <c r="V105" s="5"/>
      <c r="W105" s="5"/>
      <c r="X105" s="5"/>
    </row>
    <row r="106" spans="1:24" x14ac:dyDescent="0.25">
      <c r="A106" s="2"/>
      <c r="C106" s="3"/>
      <c r="F106" s="10"/>
      <c r="G106" s="8"/>
      <c r="H106" s="8"/>
      <c r="P106" s="5"/>
      <c r="Q106" s="2"/>
      <c r="R106" s="5"/>
      <c r="S106" s="5"/>
      <c r="T106" s="5"/>
      <c r="U106" s="5"/>
      <c r="V106" s="5"/>
      <c r="W106" s="5"/>
      <c r="X106" s="5"/>
    </row>
    <row r="107" spans="1:24" x14ac:dyDescent="0.25">
      <c r="A107" s="2"/>
      <c r="C107" s="3"/>
      <c r="F107" s="11"/>
      <c r="G107" s="8"/>
      <c r="H107" s="8"/>
      <c r="P107" s="5"/>
      <c r="Q107" s="2"/>
      <c r="R107" s="5"/>
      <c r="S107" s="5"/>
      <c r="T107" s="5"/>
      <c r="U107" s="5"/>
      <c r="V107" s="5"/>
      <c r="W107" s="5"/>
      <c r="X107" s="5"/>
    </row>
    <row r="108" spans="1:24" x14ac:dyDescent="0.25">
      <c r="A108" s="2"/>
      <c r="C108" s="3"/>
      <c r="F108" s="10"/>
      <c r="G108" s="8"/>
      <c r="H108" s="8"/>
      <c r="P108" s="5"/>
      <c r="Q108" s="2"/>
      <c r="R108" s="5"/>
      <c r="S108" s="5"/>
      <c r="T108" s="5"/>
      <c r="U108" s="5"/>
      <c r="V108" s="5"/>
      <c r="W108" s="5"/>
      <c r="X108" s="5"/>
    </row>
    <row r="109" spans="1:24" x14ac:dyDescent="0.25">
      <c r="A109" s="2"/>
      <c r="C109" s="3"/>
      <c r="F109" s="11"/>
      <c r="G109" s="8"/>
      <c r="H109" s="8"/>
      <c r="I109" t="s">
        <v>44</v>
      </c>
      <c r="J109" s="6">
        <f>STDEV(J44:J104)</f>
        <v>2.4202702610153188E-2</v>
      </c>
      <c r="K109" s="6">
        <f t="shared" ref="K109:O109" si="67">STDEV(K44:K104)</f>
        <v>2.5736998166625013E-2</v>
      </c>
      <c r="L109" s="6">
        <f t="shared" si="67"/>
        <v>2.168648518429608E-2</v>
      </c>
      <c r="M109" s="6">
        <f t="shared" si="67"/>
        <v>2.0092646312202974E-2</v>
      </c>
      <c r="N109" s="6">
        <f t="shared" si="67"/>
        <v>2.7166501365861819E-2</v>
      </c>
      <c r="O109" s="6">
        <f t="shared" si="67"/>
        <v>3.2384466447552746E-2</v>
      </c>
      <c r="P109" s="5"/>
      <c r="Q109" s="2"/>
      <c r="R109" s="5"/>
      <c r="S109" s="5"/>
      <c r="T109" s="5"/>
      <c r="U109" s="5"/>
      <c r="V109" s="5"/>
      <c r="W109" s="5"/>
      <c r="X109" s="5"/>
    </row>
    <row r="110" spans="1:24" x14ac:dyDescent="0.25">
      <c r="A110" s="2"/>
      <c r="C110" s="3"/>
      <c r="F110" s="10"/>
      <c r="G110" s="8"/>
      <c r="H110" s="8"/>
      <c r="I110" t="s">
        <v>45</v>
      </c>
      <c r="J110" s="6">
        <f>STDEV(J68:J104)</f>
        <v>2.0267647958244133E-2</v>
      </c>
      <c r="K110" s="6">
        <f t="shared" ref="K110:O110" si="68">STDEV(K68:K104)</f>
        <v>2.3210562524128037E-2</v>
      </c>
      <c r="L110" s="6">
        <f t="shared" si="68"/>
        <v>1.9439341693096839E-2</v>
      </c>
      <c r="M110" s="6">
        <f t="shared" si="68"/>
        <v>1.6787930090143292E-2</v>
      </c>
      <c r="N110" s="6">
        <f t="shared" si="68"/>
        <v>2.322161396287872E-2</v>
      </c>
      <c r="O110" s="6">
        <f t="shared" si="68"/>
        <v>2.6970541622679395E-2</v>
      </c>
      <c r="P110" s="5"/>
      <c r="Q110" s="2"/>
      <c r="R110" s="5"/>
      <c r="S110" s="5"/>
      <c r="T110" s="5"/>
      <c r="U110" s="5"/>
      <c r="V110" s="5"/>
      <c r="W110" s="5"/>
      <c r="X110" s="5"/>
    </row>
    <row r="111" spans="1:24" x14ac:dyDescent="0.25">
      <c r="A111" s="2"/>
      <c r="C111" s="3"/>
      <c r="F111" s="11"/>
      <c r="G111" s="8"/>
      <c r="H111" s="8"/>
      <c r="J111" s="36">
        <f t="shared" ref="J111:O111" si="69">SQRT(12)</f>
        <v>3.4641016151377544</v>
      </c>
      <c r="K111" s="36">
        <f t="shared" si="69"/>
        <v>3.4641016151377544</v>
      </c>
      <c r="L111" s="36">
        <f t="shared" si="69"/>
        <v>3.4641016151377544</v>
      </c>
      <c r="M111" s="36">
        <f t="shared" si="69"/>
        <v>3.4641016151377544</v>
      </c>
      <c r="N111" s="36">
        <f t="shared" si="69"/>
        <v>3.4641016151377544</v>
      </c>
      <c r="O111" s="36">
        <f t="shared" si="69"/>
        <v>3.4641016151377544</v>
      </c>
      <c r="P111" s="5"/>
      <c r="Q111" s="2"/>
      <c r="R111" s="5"/>
      <c r="S111" s="5"/>
      <c r="T111" s="5"/>
      <c r="U111" s="5"/>
      <c r="V111" s="5"/>
      <c r="W111" s="5"/>
      <c r="X111" s="5"/>
    </row>
    <row r="112" spans="1:24" x14ac:dyDescent="0.25">
      <c r="A112" s="2"/>
      <c r="C112" s="3"/>
      <c r="F112" s="10"/>
      <c r="G112" s="8"/>
      <c r="H112" s="8"/>
      <c r="P112" s="5"/>
      <c r="Q112" s="2"/>
      <c r="R112" s="5"/>
      <c r="S112" s="5"/>
      <c r="T112" s="5"/>
      <c r="U112" s="5"/>
      <c r="V112" s="5"/>
      <c r="W112" s="5"/>
      <c r="X112" s="5"/>
    </row>
    <row r="113" spans="1:24" x14ac:dyDescent="0.25">
      <c r="A113" s="2"/>
      <c r="C113" s="3"/>
      <c r="F113" s="11"/>
      <c r="G113" s="8"/>
      <c r="H113" s="8"/>
      <c r="P113" s="5"/>
      <c r="Q113" s="2"/>
      <c r="R113" s="5"/>
      <c r="S113" s="5"/>
      <c r="T113" s="5"/>
      <c r="U113" s="5"/>
      <c r="V113" s="5"/>
      <c r="W113" s="5"/>
      <c r="X113" s="5"/>
    </row>
    <row r="114" spans="1:24" ht="90" x14ac:dyDescent="0.25">
      <c r="A114" s="2"/>
      <c r="C114" s="3"/>
      <c r="F114" s="10"/>
      <c r="G114" s="8"/>
      <c r="H114" s="8"/>
      <c r="J114" s="1" t="str">
        <f t="shared" ref="J114:O114" si="70">J1</f>
        <v>Zurich Life Prisma 4</v>
      </c>
      <c r="K114" s="1" t="str">
        <f t="shared" si="70"/>
        <v>Aviva Fixed 60</v>
      </c>
      <c r="L114" s="1" t="str">
        <f t="shared" si="70"/>
        <v>Irish Life Multi Asset Portfolio 4</v>
      </c>
      <c r="M114" s="1" t="str">
        <f t="shared" si="70"/>
        <v xml:space="preserve">Davy Moderate Growth </v>
      </c>
      <c r="N114" s="1" t="str">
        <f t="shared" si="70"/>
        <v>New Ireland Goodbody Dividend Income 4 Gross</v>
      </c>
      <c r="O114" s="1" t="str">
        <f t="shared" si="70"/>
        <v>Aviva Cantor Fitzgerald Multi Asset 50 Fund Series C</v>
      </c>
      <c r="P114" s="5"/>
      <c r="Q114" s="2"/>
      <c r="R114" s="5"/>
      <c r="S114" s="5"/>
      <c r="T114" s="5"/>
      <c r="U114" s="5"/>
      <c r="V114" s="5"/>
      <c r="W114" s="5"/>
      <c r="X114" s="5"/>
    </row>
    <row r="115" spans="1:24" x14ac:dyDescent="0.25">
      <c r="A115" s="2"/>
      <c r="C115" s="3"/>
      <c r="F115" s="11"/>
      <c r="G115" s="8"/>
      <c r="H115" s="8"/>
      <c r="I115" s="2" t="s">
        <v>38</v>
      </c>
      <c r="J115" s="5">
        <f t="shared" ref="J115:O115" si="71">J109*J111</f>
        <v>8.3840621202530399E-2</v>
      </c>
      <c r="K115" s="5">
        <f t="shared" si="71"/>
        <v>8.9155576917803125E-2</v>
      </c>
      <c r="L115" s="5">
        <f t="shared" si="71"/>
        <v>7.5124188353581034E-2</v>
      </c>
      <c r="M115" s="5">
        <f t="shared" si="71"/>
        <v>6.9602968542493968E-2</v>
      </c>
      <c r="N115" s="5">
        <f t="shared" si="71"/>
        <v>9.4107521259123944E-2</v>
      </c>
      <c r="O115" s="5">
        <f t="shared" si="71"/>
        <v>0.11218308252634188</v>
      </c>
      <c r="P115" s="5"/>
      <c r="Q115" s="2"/>
      <c r="R115" s="5"/>
      <c r="S115" s="5"/>
      <c r="T115" s="5"/>
      <c r="U115" s="5"/>
      <c r="V115" s="5"/>
      <c r="W115" s="5"/>
      <c r="X115" s="5"/>
    </row>
    <row r="116" spans="1:24" x14ac:dyDescent="0.25">
      <c r="A116" s="2"/>
      <c r="C116" s="3"/>
      <c r="F116" s="10"/>
      <c r="G116" s="8"/>
      <c r="H116" s="8"/>
      <c r="I116" s="2" t="s">
        <v>39</v>
      </c>
      <c r="J116" s="5">
        <f t="shared" ref="J116:O116" si="72">Z13</f>
        <v>7.4555945094732401E-2</v>
      </c>
      <c r="K116" s="5">
        <f t="shared" si="72"/>
        <v>7.7307564773572146E-2</v>
      </c>
      <c r="L116" s="5">
        <f t="shared" si="72"/>
        <v>7.1207014817792791E-2</v>
      </c>
      <c r="M116" s="5">
        <f t="shared" si="72"/>
        <v>6.1989745319265488E-2</v>
      </c>
      <c r="N116" s="5">
        <f t="shared" si="72"/>
        <v>6.5655845879729835E-2</v>
      </c>
      <c r="O116" s="5">
        <f t="shared" si="72"/>
        <v>8.1356658290443251E-2</v>
      </c>
      <c r="P116" s="5"/>
      <c r="Q116" s="2"/>
      <c r="R116" s="5"/>
      <c r="S116" s="5"/>
      <c r="T116" s="5"/>
      <c r="U116" s="5"/>
      <c r="V116" s="5"/>
      <c r="W116" s="5"/>
      <c r="X116" s="5"/>
    </row>
    <row r="117" spans="1:24" x14ac:dyDescent="0.25">
      <c r="A117" s="2"/>
      <c r="C117" s="3"/>
      <c r="F117" s="11"/>
      <c r="G117" s="8"/>
      <c r="H117" s="8"/>
      <c r="I117" s="2" t="s">
        <v>40</v>
      </c>
      <c r="J117" s="36">
        <f t="shared" ref="J117:O117" si="73">J116/J115</f>
        <v>0.88925802344224791</v>
      </c>
      <c r="K117" s="36">
        <f t="shared" si="73"/>
        <v>0.86710856960575511</v>
      </c>
      <c r="L117" s="36">
        <f t="shared" si="73"/>
        <v>0.94785735963826201</v>
      </c>
      <c r="M117" s="36">
        <f t="shared" si="73"/>
        <v>0.89061927411069464</v>
      </c>
      <c r="N117" s="36">
        <f t="shared" si="73"/>
        <v>0.69766842226082271</v>
      </c>
      <c r="O117" s="36">
        <f t="shared" si="73"/>
        <v>0.72521325371265111</v>
      </c>
      <c r="P117" s="5"/>
      <c r="Q117" s="2"/>
      <c r="R117" s="5"/>
      <c r="S117" s="5"/>
      <c r="T117" s="5"/>
      <c r="U117" s="5"/>
      <c r="V117" s="5"/>
      <c r="W117" s="5"/>
      <c r="X117" s="5"/>
    </row>
    <row r="118" spans="1:24" x14ac:dyDescent="0.25">
      <c r="A118" s="2"/>
      <c r="C118" s="3"/>
      <c r="F118" s="10"/>
      <c r="G118" s="8"/>
      <c r="H118" s="8"/>
      <c r="I118" s="2" t="s">
        <v>37</v>
      </c>
      <c r="J118" s="5">
        <f t="shared" ref="J118:O118" si="74">J110*J111</f>
        <v>7.0209192027196915E-2</v>
      </c>
      <c r="K118" s="5">
        <f t="shared" si="74"/>
        <v>8.040374712808776E-2</v>
      </c>
      <c r="L118" s="5">
        <f t="shared" si="74"/>
        <v>6.7339854956271455E-2</v>
      </c>
      <c r="M118" s="5">
        <f t="shared" si="74"/>
        <v>5.815509574008508E-2</v>
      </c>
      <c r="N118" s="5">
        <f t="shared" si="74"/>
        <v>8.0442030434913603E-2</v>
      </c>
      <c r="O118" s="5">
        <f t="shared" si="74"/>
        <v>9.3428696796263727E-2</v>
      </c>
      <c r="P118" s="5"/>
      <c r="Q118" s="2"/>
      <c r="R118" s="5"/>
      <c r="S118" s="5"/>
      <c r="T118" s="5"/>
      <c r="U118" s="5"/>
      <c r="V118" s="5"/>
      <c r="W118" s="5"/>
      <c r="X118" s="5"/>
    </row>
    <row r="119" spans="1:24" x14ac:dyDescent="0.25">
      <c r="A119" s="2"/>
      <c r="C119" s="3"/>
      <c r="F119" s="11"/>
      <c r="G119" s="8"/>
      <c r="H119" s="8"/>
      <c r="I119" s="2" t="s">
        <v>41</v>
      </c>
      <c r="J119" s="5">
        <f t="shared" ref="J119:O119" si="75">Z12</f>
        <v>0.10494386073104001</v>
      </c>
      <c r="K119" s="5">
        <f t="shared" si="75"/>
        <v>0.10516163531761391</v>
      </c>
      <c r="L119" s="5">
        <f t="shared" si="75"/>
        <v>9.6260333204915005E-2</v>
      </c>
      <c r="M119" s="5">
        <f t="shared" si="75"/>
        <v>8.6066313392313187E-2</v>
      </c>
      <c r="N119" s="5">
        <f t="shared" si="75"/>
        <v>6.2739824617182416E-2</v>
      </c>
      <c r="O119" s="5">
        <f t="shared" si="75"/>
        <v>0.15198594889152295</v>
      </c>
      <c r="P119" s="5"/>
      <c r="Q119" s="2"/>
      <c r="R119" s="5"/>
      <c r="S119" s="5"/>
      <c r="T119" s="5"/>
      <c r="U119" s="5"/>
      <c r="V119" s="5"/>
      <c r="W119" s="5"/>
      <c r="X119" s="5"/>
    </row>
    <row r="120" spans="1:24" x14ac:dyDescent="0.25">
      <c r="A120" s="2"/>
      <c r="C120" s="3"/>
      <c r="F120" s="12"/>
      <c r="G120" s="8"/>
      <c r="H120" s="8"/>
      <c r="I120" s="2" t="s">
        <v>42</v>
      </c>
      <c r="J120" s="36">
        <f t="shared" ref="J120:O120" si="76">J119/J118</f>
        <v>1.4947310701195355</v>
      </c>
      <c r="K120" s="36">
        <f t="shared" si="76"/>
        <v>1.3079195817837372</v>
      </c>
      <c r="L120" s="36">
        <f t="shared" si="76"/>
        <v>1.4294704564989584</v>
      </c>
      <c r="M120" s="36">
        <f t="shared" si="76"/>
        <v>1.4799444880457739</v>
      </c>
      <c r="N120" s="36">
        <f t="shared" si="76"/>
        <v>0.77993835160520708</v>
      </c>
      <c r="O120" s="36">
        <f t="shared" si="76"/>
        <v>1.6267587379812511</v>
      </c>
      <c r="P120" s="5"/>
      <c r="Q120" s="2"/>
      <c r="R120" s="5"/>
      <c r="S120" s="5"/>
      <c r="T120" s="5"/>
      <c r="U120" s="5"/>
      <c r="V120" s="5"/>
      <c r="W120" s="5"/>
      <c r="X120" s="5"/>
    </row>
    <row r="121" spans="1:24" x14ac:dyDescent="0.25">
      <c r="A121" s="2"/>
      <c r="C121" s="3"/>
      <c r="I121" s="2"/>
      <c r="J121" s="5"/>
      <c r="K121" s="5"/>
      <c r="L121" s="5"/>
      <c r="M121" s="5"/>
      <c r="N121" s="5"/>
      <c r="O121" s="5"/>
      <c r="Q121" s="2"/>
      <c r="R121" s="5"/>
      <c r="S121" s="5"/>
      <c r="T121" s="5"/>
      <c r="U121" s="5"/>
      <c r="V121" s="5"/>
      <c r="W121" s="5"/>
    </row>
    <row r="122" spans="1:24" x14ac:dyDescent="0.25">
      <c r="A122" s="2"/>
      <c r="C122" s="3"/>
      <c r="I122" s="2"/>
      <c r="J122" s="5"/>
      <c r="K122" s="5"/>
      <c r="L122" s="5"/>
      <c r="M122" s="5"/>
      <c r="N122" s="5"/>
      <c r="O122" s="5"/>
      <c r="Q122" s="2"/>
      <c r="R122" s="5"/>
      <c r="S122" s="5"/>
      <c r="T122" s="5"/>
      <c r="U122" s="5"/>
      <c r="V122" s="5"/>
      <c r="W122" s="5"/>
    </row>
    <row r="123" spans="1:24" x14ac:dyDescent="0.25">
      <c r="A123" s="2"/>
      <c r="B123" s="16"/>
      <c r="C123" s="16"/>
      <c r="D123" s="16"/>
      <c r="E123" s="16"/>
      <c r="F123" s="16"/>
      <c r="G123" s="17"/>
      <c r="I123" s="2"/>
      <c r="J123" s="5"/>
      <c r="K123" s="5"/>
      <c r="L123" s="5"/>
      <c r="M123" s="5"/>
      <c r="N123" s="5"/>
      <c r="O123" s="5"/>
      <c r="Q123" s="2"/>
      <c r="R123" s="5"/>
      <c r="S123" s="5"/>
      <c r="T123" s="5"/>
      <c r="U123" s="5"/>
      <c r="V123" s="5"/>
      <c r="W123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8B12-65E7-4ED2-B607-68A21CAECAF1}">
  <dimension ref="A1:AQ137"/>
  <sheetViews>
    <sheetView zoomScale="70" zoomScaleNormal="70" workbookViewId="0">
      <selection activeCell="X43" sqref="X43:X44"/>
    </sheetView>
  </sheetViews>
  <sheetFormatPr defaultRowHeight="15" x14ac:dyDescent="0.25"/>
  <cols>
    <col min="1" max="1" width="14.28515625" customWidth="1"/>
    <col min="2" max="2" width="9.7109375" customWidth="1"/>
    <col min="3" max="3" width="12.7109375" customWidth="1"/>
    <col min="4" max="4" width="12.28515625" customWidth="1"/>
    <col min="5" max="5" width="10.85546875" bestFit="1" customWidth="1"/>
    <col min="6" max="6" width="10.7109375" bestFit="1" customWidth="1"/>
    <col min="7" max="15" width="11.7109375" style="14" customWidth="1"/>
    <col min="16" max="16" width="16.28515625" customWidth="1"/>
    <col min="17" max="17" width="8.7109375" customWidth="1"/>
    <col min="18" max="18" width="12.28515625" customWidth="1"/>
    <col min="19" max="19" width="13.7109375" customWidth="1"/>
    <col min="20" max="20" width="9.28515625" customWidth="1"/>
    <col min="21" max="21" width="10.28515625" customWidth="1"/>
    <col min="24" max="24" width="14.28515625" customWidth="1"/>
    <col min="30" max="30" width="12" customWidth="1"/>
    <col min="32" max="32" width="24.42578125" customWidth="1"/>
  </cols>
  <sheetData>
    <row r="1" spans="1:43" ht="70.900000000000006" customHeight="1" x14ac:dyDescent="0.25">
      <c r="B1" s="1" t="str">
        <f>'Balanced '!B1</f>
        <v>Zurich Life Prisma 4</v>
      </c>
      <c r="C1" s="1" t="str">
        <f>'Balanced '!C1</f>
        <v>Aviva Fixed 60</v>
      </c>
      <c r="D1" s="1" t="str">
        <f>'Balanced '!D1</f>
        <v>Irish Life Multi Asset Portfolio 4</v>
      </c>
      <c r="E1" s="1" t="str">
        <f>'Balanced '!E1</f>
        <v xml:space="preserve">Davy Moderate Growth </v>
      </c>
      <c r="F1" s="1" t="str">
        <f>'Balanced '!F1</f>
        <v>New Ireland Goodbody Dividend Income 4 Gross</v>
      </c>
      <c r="G1" s="1" t="str">
        <f>'Balanced '!G1</f>
        <v>Aviva Cantor Fitzgerald Multi Asset 50 Fund Series C</v>
      </c>
      <c r="H1" s="1"/>
      <c r="I1" s="1" t="str">
        <f t="shared" ref="I1:N1" si="0">B1</f>
        <v>Zurich Life Prisma 4</v>
      </c>
      <c r="J1" s="1" t="str">
        <f t="shared" si="0"/>
        <v>Aviva Fixed 60</v>
      </c>
      <c r="K1" s="1" t="str">
        <f t="shared" si="0"/>
        <v>Irish Life Multi Asset Portfolio 4</v>
      </c>
      <c r="L1" s="1" t="str">
        <f t="shared" si="0"/>
        <v xml:space="preserve">Davy Moderate Growth </v>
      </c>
      <c r="M1" s="1" t="str">
        <f t="shared" si="0"/>
        <v>New Ireland Goodbody Dividend Income 4 Gross</v>
      </c>
      <c r="N1" s="1" t="str">
        <f t="shared" si="0"/>
        <v>Aviva Cantor Fitzgerald Multi Asset 50 Fund Series C</v>
      </c>
      <c r="O1" s="1"/>
      <c r="Q1" s="1" t="str">
        <f t="shared" ref="Q1:V1" si="1">B1</f>
        <v>Zurich Life Prisma 4</v>
      </c>
      <c r="R1" s="1" t="str">
        <f t="shared" si="1"/>
        <v>Aviva Fixed 60</v>
      </c>
      <c r="S1" s="1" t="str">
        <f t="shared" si="1"/>
        <v>Irish Life Multi Asset Portfolio 4</v>
      </c>
      <c r="T1" s="1" t="str">
        <f t="shared" si="1"/>
        <v xml:space="preserve">Davy Moderate Growth </v>
      </c>
      <c r="U1" s="1" t="str">
        <f t="shared" si="1"/>
        <v>New Ireland Goodbody Dividend Income 4 Gross</v>
      </c>
      <c r="V1" s="1" t="str">
        <f t="shared" si="1"/>
        <v>Aviva Cantor Fitzgerald Multi Asset 50 Fund Series C</v>
      </c>
      <c r="W1" s="1"/>
      <c r="X1" s="1">
        <f>SQRT(12)</f>
        <v>3.4641016151377544</v>
      </c>
      <c r="Y1" s="1" t="str">
        <f t="shared" ref="Y1:AD1" si="2">Q1</f>
        <v>Zurich Life Prisma 4</v>
      </c>
      <c r="Z1" s="1" t="str">
        <f t="shared" si="2"/>
        <v>Aviva Fixed 60</v>
      </c>
      <c r="AA1" s="1" t="str">
        <f t="shared" si="2"/>
        <v>Irish Life Multi Asset Portfolio 4</v>
      </c>
      <c r="AB1" s="1" t="str">
        <f t="shared" si="2"/>
        <v xml:space="preserve">Davy Moderate Growth </v>
      </c>
      <c r="AC1" s="1" t="str">
        <f t="shared" si="2"/>
        <v>New Ireland Goodbody Dividend Income 4 Gross</v>
      </c>
      <c r="AD1" s="1" t="str">
        <f t="shared" si="2"/>
        <v>Aviva Cantor Fitzgerald Multi Asset 50 Fund Series C</v>
      </c>
      <c r="AE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A2" s="2">
        <f>Cautious!A2</f>
        <v>42917</v>
      </c>
      <c r="B2" s="3">
        <f>'Balanced '!B2</f>
        <v>126.1</v>
      </c>
      <c r="C2" s="3">
        <f>'Balanced '!C2</f>
        <v>7.0642134027789476</v>
      </c>
      <c r="D2" s="3">
        <f>'Balanced '!D2</f>
        <v>134.4</v>
      </c>
      <c r="E2" s="3">
        <f>'Balanced '!E2</f>
        <v>100.5156788635156</v>
      </c>
      <c r="F2" s="3">
        <f>'Balanced '!F2</f>
        <v>102</v>
      </c>
      <c r="G2" s="3">
        <f>'Balanced '!G2</f>
        <v>992.3</v>
      </c>
      <c r="H2" s="3"/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3"/>
      <c r="P2" s="2">
        <f t="shared" ref="P2:P33" si="3">A26</f>
        <v>43647</v>
      </c>
      <c r="Q2" s="4">
        <f t="shared" ref="Q2:Q33" si="4">(B26-B2)/B2</f>
        <v>0.10229976209357658</v>
      </c>
      <c r="R2" s="4">
        <f t="shared" ref="R2:R33" si="5">(C26-C2)/C2</f>
        <v>0.12668392346143273</v>
      </c>
      <c r="S2" s="4">
        <f t="shared" ref="S2:S33" si="6">(D26-D2)/D2</f>
        <v>4.9107142857142815E-2</v>
      </c>
      <c r="T2" s="4">
        <f t="shared" ref="T2:T33" si="7">(E26-E2)/E2</f>
        <v>4.0566980122008094E-2</v>
      </c>
      <c r="U2" s="4">
        <f t="shared" ref="U2:U33" si="8">(F26-F2)/F2</f>
        <v>0.11960784313725493</v>
      </c>
      <c r="V2" s="4">
        <f t="shared" ref="V2:V33" si="9">(G26-G2)/G2</f>
        <v>4.5840975511438134E-2</v>
      </c>
      <c r="W2" s="4"/>
      <c r="X2" s="33">
        <f>A62</f>
        <v>44743</v>
      </c>
      <c r="Y2" s="5">
        <f t="shared" ref="Y2:AD2" si="10">STDEV(I2:I62)*$X$1</f>
        <v>9.8373056746627538E-2</v>
      </c>
      <c r="Z2" s="5">
        <f t="shared" si="10"/>
        <v>8.9073844988797612E-2</v>
      </c>
      <c r="AA2" s="5">
        <f t="shared" si="10"/>
        <v>8.0668113369417496E-2</v>
      </c>
      <c r="AB2" s="5">
        <f t="shared" si="10"/>
        <v>7.7985885571475635E-2</v>
      </c>
      <c r="AC2" s="5">
        <f t="shared" si="10"/>
        <v>7.8454496308433069E-2</v>
      </c>
      <c r="AD2" s="5">
        <f t="shared" si="10"/>
        <v>9.8662730800268716E-2</v>
      </c>
      <c r="AE2" s="4"/>
      <c r="AF2" s="13"/>
      <c r="AG2" s="5"/>
      <c r="AH2" s="5"/>
      <c r="AI2" s="5"/>
      <c r="AJ2" s="5"/>
      <c r="AK2" s="5"/>
      <c r="AL2" s="5"/>
    </row>
    <row r="3" spans="1:43" x14ac:dyDescent="0.25">
      <c r="A3" s="2">
        <f>Cautious!A3</f>
        <v>42948</v>
      </c>
      <c r="B3" s="3">
        <f>'Balanced '!B3</f>
        <v>126.1</v>
      </c>
      <c r="C3" s="3">
        <f>'Balanced '!C3</f>
        <v>7.0289980068685223</v>
      </c>
      <c r="D3" s="3">
        <f>'Balanced '!D3</f>
        <v>132.4</v>
      </c>
      <c r="E3" s="3">
        <f>'Balanced '!E3</f>
        <v>100.12870416383838</v>
      </c>
      <c r="F3" s="3">
        <f>'Balanced '!F3</f>
        <v>100.7</v>
      </c>
      <c r="G3" s="3">
        <f>'Balanced '!G3</f>
        <v>980.4</v>
      </c>
      <c r="H3" s="3"/>
      <c r="I3" s="5">
        <f t="shared" ref="I3:N3" si="11">(B3-B2)/B2</f>
        <v>0</v>
      </c>
      <c r="J3" s="5">
        <f t="shared" si="11"/>
        <v>-4.9850413489168034E-3</v>
      </c>
      <c r="K3" s="5">
        <f t="shared" si="11"/>
        <v>-1.488095238095238E-2</v>
      </c>
      <c r="L3" s="5">
        <f t="shared" si="11"/>
        <v>-3.8498939076228637E-3</v>
      </c>
      <c r="M3" s="5">
        <f t="shared" si="11"/>
        <v>-1.2745098039215658E-2</v>
      </c>
      <c r="N3" s="5">
        <f t="shared" si="11"/>
        <v>-1.1992341025899403E-2</v>
      </c>
      <c r="O3" s="3"/>
      <c r="P3" s="2">
        <f t="shared" si="3"/>
        <v>43678</v>
      </c>
      <c r="Q3" s="4">
        <f t="shared" si="4"/>
        <v>0.11974623314829497</v>
      </c>
      <c r="R3" s="4">
        <f t="shared" si="5"/>
        <v>0.15377803408355845</v>
      </c>
      <c r="S3" s="4">
        <f t="shared" si="6"/>
        <v>7.3262839879153996E-2</v>
      </c>
      <c r="T3" s="4">
        <f t="shared" si="7"/>
        <v>5.9664828609808866E-2</v>
      </c>
      <c r="U3" s="4">
        <f t="shared" si="8"/>
        <v>0.15491559086395226</v>
      </c>
      <c r="V3" s="4">
        <f t="shared" si="9"/>
        <v>6.9315585475316188E-2</v>
      </c>
      <c r="W3" s="5"/>
      <c r="X3" s="33">
        <f t="shared" ref="X3:X44" si="12">A63</f>
        <v>44774</v>
      </c>
      <c r="Y3" s="5">
        <f t="shared" ref="Y3:Y37" si="13">STDEV(I3:I63)*$X$1</f>
        <v>0.10194461113594364</v>
      </c>
      <c r="Z3" s="5">
        <f t="shared" ref="Z3:Z37" si="14">STDEV(J3:J63)*$X$1</f>
        <v>9.4123790505217533E-2</v>
      </c>
      <c r="AA3" s="5">
        <f t="shared" ref="AA3:AA37" si="15">STDEV(K3:K63)*$X$1</f>
        <v>8.307590185373398E-2</v>
      </c>
      <c r="AB3" s="5">
        <f t="shared" ref="AB3:AB37" si="16">STDEV(L3:L63)*$X$1</f>
        <v>8.115025042036958E-2</v>
      </c>
      <c r="AC3" s="5">
        <f t="shared" ref="AC3:AC37" si="17">STDEV(M3:M63)*$X$1</f>
        <v>8.4332426165661001E-2</v>
      </c>
      <c r="AD3" s="5">
        <f t="shared" ref="AD3:AD37" si="18">STDEV(N3:N63)*$X$1</f>
        <v>0.10511151417473147</v>
      </c>
      <c r="AE3" s="5"/>
      <c r="AF3" s="13"/>
      <c r="AG3" s="5"/>
      <c r="AH3" s="5"/>
      <c r="AI3" s="5"/>
      <c r="AJ3" s="5"/>
      <c r="AK3" s="5"/>
      <c r="AL3" s="5"/>
    </row>
    <row r="4" spans="1:43" x14ac:dyDescent="0.25">
      <c r="A4" s="2">
        <f>Cautious!A4</f>
        <v>42979</v>
      </c>
      <c r="B4" s="3">
        <f>'Balanced '!B4</f>
        <v>125.9</v>
      </c>
      <c r="C4" s="3">
        <f>'Balanced '!C4</f>
        <v>7.0211253976221837</v>
      </c>
      <c r="D4" s="3">
        <f>'Balanced '!D4</f>
        <v>132.6</v>
      </c>
      <c r="E4" s="3">
        <f>'Balanced '!E4</f>
        <v>99.883993810913069</v>
      </c>
      <c r="F4" s="3">
        <f>'Balanced '!F4</f>
        <v>100.8</v>
      </c>
      <c r="G4" s="3">
        <f>'Balanced '!G4</f>
        <v>975.3</v>
      </c>
      <c r="H4" s="3"/>
      <c r="I4" s="5">
        <f t="shared" ref="I4:I67" si="19">(B4-B3)/B3</f>
        <v>-1.5860428231561352E-3</v>
      </c>
      <c r="J4" s="5">
        <f t="shared" ref="J4:J67" si="20">(C4-C3)/C3</f>
        <v>-1.1200187051761457E-3</v>
      </c>
      <c r="K4" s="5">
        <f t="shared" ref="K4:K67" si="21">(D4-D3)/D3</f>
        <v>1.5105740181268023E-3</v>
      </c>
      <c r="L4" s="5">
        <f t="shared" ref="L4:L67" si="22">(E4-E3)/E3</f>
        <v>-2.4439580534758119E-3</v>
      </c>
      <c r="M4" s="5">
        <f t="shared" ref="M4:M67" si="23">(F4-F3)/F3</f>
        <v>9.9304865938425343E-4</v>
      </c>
      <c r="N4" s="5">
        <f t="shared" ref="N4:N67" si="24">(G4-G3)/G3</f>
        <v>-5.2019583843329487E-3</v>
      </c>
      <c r="O4" s="3"/>
      <c r="P4" s="2">
        <f t="shared" si="3"/>
        <v>43709</v>
      </c>
      <c r="Q4" s="4">
        <f t="shared" si="4"/>
        <v>0.11914217633042096</v>
      </c>
      <c r="R4" s="4">
        <f t="shared" si="5"/>
        <v>0.15823290208901683</v>
      </c>
      <c r="S4" s="4">
        <f t="shared" si="6"/>
        <v>6.2594268476621501E-2</v>
      </c>
      <c r="T4" s="4">
        <f t="shared" si="7"/>
        <v>5.6101557386954583E-2</v>
      </c>
      <c r="U4" s="4">
        <f t="shared" si="8"/>
        <v>0.16468253968253976</v>
      </c>
      <c r="V4" s="4">
        <f t="shared" si="9"/>
        <v>8.1896852250589597E-2</v>
      </c>
      <c r="W4" s="5"/>
      <c r="X4" s="33">
        <f t="shared" si="12"/>
        <v>44805</v>
      </c>
      <c r="Y4" s="5">
        <f t="shared" si="13"/>
        <v>0.1032600885665064</v>
      </c>
      <c r="Z4" s="5">
        <f t="shared" si="14"/>
        <v>9.5172101488093991E-2</v>
      </c>
      <c r="AA4" s="5">
        <f t="shared" si="15"/>
        <v>8.3016588699728264E-2</v>
      </c>
      <c r="AB4" s="5">
        <f t="shared" si="16"/>
        <v>8.1622139829194237E-2</v>
      </c>
      <c r="AC4" s="5">
        <f t="shared" si="17"/>
        <v>8.5150226597418957E-2</v>
      </c>
      <c r="AD4" s="5">
        <f t="shared" si="18"/>
        <v>0.10626719823901205</v>
      </c>
      <c r="AE4" s="5"/>
      <c r="AF4" s="13"/>
      <c r="AG4" s="5"/>
      <c r="AH4" s="5"/>
      <c r="AI4" s="5"/>
      <c r="AJ4" s="5"/>
      <c r="AK4" s="5"/>
      <c r="AL4" s="5"/>
    </row>
    <row r="5" spans="1:43" x14ac:dyDescent="0.25">
      <c r="A5" s="2">
        <f>Cautious!A5</f>
        <v>43009</v>
      </c>
      <c r="B5" s="3">
        <f>'Balanced '!B5</f>
        <v>128.1</v>
      </c>
      <c r="C5" s="3">
        <f>'Balanced '!C5</f>
        <v>7.1219309088030629</v>
      </c>
      <c r="D5" s="3">
        <f>'Balanced '!D5</f>
        <v>134</v>
      </c>
      <c r="E5" s="3">
        <f>'Balanced '!E5</f>
        <v>101.36808920562414</v>
      </c>
      <c r="F5" s="3">
        <f>'Balanced '!F5</f>
        <v>102.5</v>
      </c>
      <c r="G5" s="3">
        <f>'Balanced '!G5</f>
        <v>997.7</v>
      </c>
      <c r="H5" s="3"/>
      <c r="I5" s="5">
        <f t="shared" si="19"/>
        <v>1.7474185861794986E-2</v>
      </c>
      <c r="J5" s="5">
        <f t="shared" si="20"/>
        <v>1.4357457739612315E-2</v>
      </c>
      <c r="K5" s="5">
        <f t="shared" si="21"/>
        <v>1.0558069381598837E-2</v>
      </c>
      <c r="L5" s="5">
        <f t="shared" si="22"/>
        <v>1.4858190367523408E-2</v>
      </c>
      <c r="M5" s="5">
        <f t="shared" si="23"/>
        <v>1.6865079365079395E-2</v>
      </c>
      <c r="N5" s="5">
        <f t="shared" si="24"/>
        <v>2.2967292115246684E-2</v>
      </c>
      <c r="O5" s="3"/>
      <c r="P5" s="2">
        <f t="shared" si="3"/>
        <v>43739</v>
      </c>
      <c r="Q5" s="4">
        <f t="shared" si="4"/>
        <v>0.12021857923497273</v>
      </c>
      <c r="R5" s="4">
        <f t="shared" si="5"/>
        <v>0.16016867712073779</v>
      </c>
      <c r="S5" s="4">
        <f t="shared" si="6"/>
        <v>6.5671641791044857E-2</v>
      </c>
      <c r="T5" s="4">
        <f t="shared" si="7"/>
        <v>5.2360413470579299E-2</v>
      </c>
      <c r="U5" s="4">
        <f t="shared" si="8"/>
        <v>0.14731707317073164</v>
      </c>
      <c r="V5" s="4">
        <f t="shared" si="9"/>
        <v>6.2904680765761237E-2</v>
      </c>
      <c r="W5" s="5"/>
      <c r="X5" s="33">
        <f t="shared" si="12"/>
        <v>44835</v>
      </c>
      <c r="Y5" s="5">
        <f t="shared" si="13"/>
        <v>0.10615198425876267</v>
      </c>
      <c r="Z5" s="5">
        <f t="shared" si="14"/>
        <v>9.8802924507634365E-2</v>
      </c>
      <c r="AA5" s="5">
        <f t="shared" si="15"/>
        <v>8.5866667429487037E-2</v>
      </c>
      <c r="AB5" s="5">
        <f t="shared" si="16"/>
        <v>8.5289095210588611E-2</v>
      </c>
      <c r="AC5" s="5">
        <f t="shared" si="17"/>
        <v>8.7020566776834049E-2</v>
      </c>
      <c r="AD5" s="5">
        <f t="shared" si="18"/>
        <v>0.11022045539135467</v>
      </c>
      <c r="AE5" s="5"/>
      <c r="AF5" s="13"/>
      <c r="AG5" s="5"/>
      <c r="AH5" s="5"/>
      <c r="AI5" s="5"/>
      <c r="AJ5" s="5"/>
      <c r="AK5" s="5"/>
      <c r="AL5" s="5"/>
    </row>
    <row r="6" spans="1:43" x14ac:dyDescent="0.25">
      <c r="A6" s="2">
        <f>Cautious!A6</f>
        <v>43040</v>
      </c>
      <c r="B6" s="3">
        <f>'Balanced '!B6</f>
        <v>131.5</v>
      </c>
      <c r="C6" s="3">
        <f>'Balanced '!C6</f>
        <v>7.274344576151055</v>
      </c>
      <c r="D6" s="3">
        <f>'Balanced '!D6</f>
        <v>136.1</v>
      </c>
      <c r="E6" s="3">
        <f>'Balanced '!E6</f>
        <v>103.27278541833559</v>
      </c>
      <c r="F6" s="3">
        <f>'Balanced '!F6</f>
        <v>104.6</v>
      </c>
      <c r="G6" s="3">
        <f>'Balanced '!G6</f>
        <v>1022.4</v>
      </c>
      <c r="H6" s="3"/>
      <c r="I6" s="5">
        <f t="shared" si="19"/>
        <v>2.6541764246682326E-2</v>
      </c>
      <c r="J6" s="5">
        <f t="shared" si="20"/>
        <v>2.1400610213671293E-2</v>
      </c>
      <c r="K6" s="5">
        <f t="shared" si="21"/>
        <v>1.5671641791044733E-2</v>
      </c>
      <c r="L6" s="5">
        <f t="shared" si="22"/>
        <v>1.8789899539763302E-2</v>
      </c>
      <c r="M6" s="5">
        <f t="shared" si="23"/>
        <v>2.0487804878048726E-2</v>
      </c>
      <c r="N6" s="5">
        <f t="shared" si="24"/>
        <v>2.4756940964217631E-2</v>
      </c>
      <c r="O6" s="3"/>
      <c r="P6" s="2">
        <f t="shared" si="3"/>
        <v>43770</v>
      </c>
      <c r="Q6" s="4">
        <f t="shared" si="4"/>
        <v>9.2775665399239454E-2</v>
      </c>
      <c r="R6" s="4">
        <f t="shared" si="5"/>
        <v>0.13559031047467468</v>
      </c>
      <c r="S6" s="4">
        <f t="shared" si="6"/>
        <v>5.2167523879500327E-2</v>
      </c>
      <c r="T6" s="4">
        <f t="shared" si="7"/>
        <v>3.2454984562232107E-2</v>
      </c>
      <c r="U6" s="4">
        <f t="shared" si="8"/>
        <v>0.1204588910133844</v>
      </c>
      <c r="V6" s="4">
        <f t="shared" si="9"/>
        <v>2.8960289514867017E-2</v>
      </c>
      <c r="W6" s="5"/>
      <c r="X6" s="33">
        <f t="shared" si="12"/>
        <v>44866</v>
      </c>
      <c r="Y6" s="5">
        <f t="shared" si="13"/>
        <v>0.10644500034573566</v>
      </c>
      <c r="Z6" s="5">
        <f t="shared" si="14"/>
        <v>9.9612135512251634E-2</v>
      </c>
      <c r="AA6" s="5">
        <f t="shared" si="15"/>
        <v>8.6399652440892122E-2</v>
      </c>
      <c r="AB6" s="5">
        <f t="shared" si="16"/>
        <v>8.5396062665258454E-2</v>
      </c>
      <c r="AC6" s="5">
        <f t="shared" si="17"/>
        <v>8.7175507659520465E-2</v>
      </c>
      <c r="AD6" s="5">
        <f t="shared" si="18"/>
        <v>0.11027635035829772</v>
      </c>
      <c r="AE6" s="5"/>
      <c r="AF6" s="13"/>
      <c r="AG6" s="5"/>
      <c r="AH6" s="5"/>
      <c r="AI6" s="5"/>
      <c r="AJ6" s="5"/>
      <c r="AK6" s="5"/>
      <c r="AL6" s="5"/>
    </row>
    <row r="7" spans="1:43" x14ac:dyDescent="0.25">
      <c r="A7" s="2">
        <f>Cautious!A7</f>
        <v>43070</v>
      </c>
      <c r="B7" s="3">
        <f>'Balanced '!B7</f>
        <v>131.1</v>
      </c>
      <c r="C7" s="3">
        <f>'Balanced '!C7</f>
        <v>7.2667454730810341</v>
      </c>
      <c r="D7" s="3">
        <f>'Balanced '!D7</f>
        <v>137</v>
      </c>
      <c r="E7" s="3">
        <f>'Balanced '!E7</f>
        <v>102.77435071806266</v>
      </c>
      <c r="F7" s="3">
        <f>'Balanced '!F7</f>
        <v>104.5</v>
      </c>
      <c r="G7" s="3">
        <f>'Balanced '!G7</f>
        <v>1012.9</v>
      </c>
      <c r="H7" s="3"/>
      <c r="I7" s="5">
        <f t="shared" si="19"/>
        <v>-3.0418250950570774E-3</v>
      </c>
      <c r="J7" s="5">
        <f t="shared" si="20"/>
        <v>-1.0446443649280157E-3</v>
      </c>
      <c r="K7" s="5">
        <f t="shared" si="21"/>
        <v>6.6127847171198071E-3</v>
      </c>
      <c r="L7" s="5">
        <f t="shared" si="22"/>
        <v>-4.8263896267915418E-3</v>
      </c>
      <c r="M7" s="5">
        <f t="shared" si="23"/>
        <v>-9.5602294455061497E-4</v>
      </c>
      <c r="N7" s="5">
        <f t="shared" si="24"/>
        <v>-9.2918622848200318E-3</v>
      </c>
      <c r="O7" s="3"/>
      <c r="P7" s="2">
        <f t="shared" si="3"/>
        <v>43800</v>
      </c>
      <c r="Q7" s="4">
        <f t="shared" si="4"/>
        <v>0.1212814645308925</v>
      </c>
      <c r="R7" s="4">
        <f t="shared" si="5"/>
        <v>0.16248732234569013</v>
      </c>
      <c r="S7" s="4">
        <f t="shared" si="6"/>
        <v>5.6934306569343146E-2</v>
      </c>
      <c r="T7" s="4">
        <f t="shared" si="7"/>
        <v>5.6143698581973801E-2</v>
      </c>
      <c r="U7" s="4">
        <f t="shared" si="8"/>
        <v>0.13588516746411486</v>
      </c>
      <c r="V7" s="4">
        <f t="shared" si="9"/>
        <v>4.8259453055582928E-2</v>
      </c>
      <c r="W7" s="5"/>
      <c r="X7" s="33">
        <f t="shared" si="12"/>
        <v>44896</v>
      </c>
      <c r="Y7" s="5">
        <f t="shared" si="13"/>
        <v>0.1064102759060505</v>
      </c>
      <c r="Z7" s="5">
        <f t="shared" si="14"/>
        <v>9.9675277831122178E-2</v>
      </c>
      <c r="AA7" s="5">
        <f t="shared" si="15"/>
        <v>8.7024743123235979E-2</v>
      </c>
      <c r="AB7" s="5">
        <f t="shared" si="16"/>
        <v>8.5462253437952482E-2</v>
      </c>
      <c r="AC7" s="5">
        <f t="shared" si="17"/>
        <v>8.7125755917034114E-2</v>
      </c>
      <c r="AD7" s="5">
        <f t="shared" si="18"/>
        <v>0.11183252753571411</v>
      </c>
      <c r="AE7" s="5"/>
      <c r="AF7" s="13"/>
      <c r="AG7" s="5"/>
      <c r="AH7" s="5"/>
      <c r="AI7" s="5"/>
      <c r="AJ7" s="5"/>
      <c r="AK7" s="5"/>
      <c r="AL7" s="5"/>
    </row>
    <row r="8" spans="1:43" x14ac:dyDescent="0.25">
      <c r="A8" s="2">
        <f>Cautious!A8</f>
        <v>43101</v>
      </c>
      <c r="B8" s="3">
        <f>'Balanced '!B8</f>
        <v>132.30000000000001</v>
      </c>
      <c r="C8" s="3">
        <f>'Balanced '!C8</f>
        <v>7.2947509370748511</v>
      </c>
      <c r="D8" s="3">
        <f>'Balanced '!D8</f>
        <v>137.80000000000001</v>
      </c>
      <c r="E8" s="3">
        <f>'Balanced '!E8</f>
        <v>102.85688755394682</v>
      </c>
      <c r="F8" s="3">
        <f>'Balanced '!F8</f>
        <v>104.7</v>
      </c>
      <c r="G8" s="3">
        <f>'Balanced '!G8</f>
        <v>1017.1</v>
      </c>
      <c r="H8" s="3"/>
      <c r="I8" s="5">
        <f t="shared" si="19"/>
        <v>9.1533180778033338E-3</v>
      </c>
      <c r="J8" s="5">
        <f t="shared" si="20"/>
        <v>3.8539211394647789E-3</v>
      </c>
      <c r="K8" s="5">
        <f t="shared" si="21"/>
        <v>5.8394160583942435E-3</v>
      </c>
      <c r="L8" s="5">
        <f t="shared" si="22"/>
        <v>8.0308788435527355E-4</v>
      </c>
      <c r="M8" s="5">
        <f t="shared" si="23"/>
        <v>1.9138755980861516E-3</v>
      </c>
      <c r="N8" s="5">
        <f t="shared" si="24"/>
        <v>4.1465100207325953E-3</v>
      </c>
      <c r="O8" s="3"/>
      <c r="P8" s="2">
        <f t="shared" si="3"/>
        <v>43831</v>
      </c>
      <c r="Q8" s="4">
        <f t="shared" si="4"/>
        <v>0.12320483749055164</v>
      </c>
      <c r="R8" s="4">
        <f t="shared" si="5"/>
        <v>0.1641247576490289</v>
      </c>
      <c r="S8" s="4">
        <f t="shared" si="6"/>
        <v>6.3134978229317767E-2</v>
      </c>
      <c r="T8" s="4">
        <f t="shared" si="7"/>
        <v>6.307525593602395E-2</v>
      </c>
      <c r="U8" s="4">
        <f t="shared" si="8"/>
        <v>0.13944603629417376</v>
      </c>
      <c r="V8" s="4">
        <f t="shared" si="9"/>
        <v>4.3620096352374273E-2</v>
      </c>
      <c r="W8" s="5"/>
      <c r="X8" s="33">
        <f t="shared" si="12"/>
        <v>44927</v>
      </c>
      <c r="Y8" s="5">
        <f t="shared" si="13"/>
        <v>0.1082241957724266</v>
      </c>
      <c r="Z8" s="5">
        <f t="shared" si="14"/>
        <v>0.10267356337392043</v>
      </c>
      <c r="AA8" s="5">
        <f t="shared" si="15"/>
        <v>8.8774885368979095E-2</v>
      </c>
      <c r="AB8" s="5">
        <f t="shared" si="16"/>
        <v>8.6452770915844454E-2</v>
      </c>
      <c r="AC8" s="5">
        <f t="shared" si="17"/>
        <v>9.1574007782677519E-2</v>
      </c>
      <c r="AD8" s="5">
        <f t="shared" si="18"/>
        <v>0.11434518662398953</v>
      </c>
      <c r="AE8" s="5"/>
    </row>
    <row r="9" spans="1:43" x14ac:dyDescent="0.25">
      <c r="A9" s="2">
        <f>Cautious!A9</f>
        <v>43132</v>
      </c>
      <c r="B9" s="3">
        <f>'Balanced '!B9</f>
        <v>133.1</v>
      </c>
      <c r="C9" s="3">
        <f>'Balanced '!C9</f>
        <v>7.3345154876102487</v>
      </c>
      <c r="D9" s="3">
        <f>'Balanced '!D9</f>
        <v>140.19999999999999</v>
      </c>
      <c r="E9" s="3">
        <f>'Balanced '!E9</f>
        <v>103.98943716618828</v>
      </c>
      <c r="F9" s="3">
        <f>'Balanced '!F9</f>
        <v>104.6</v>
      </c>
      <c r="G9" s="3">
        <f>'Balanced '!G9</f>
        <v>1015.1</v>
      </c>
      <c r="H9" s="3"/>
      <c r="I9" s="5">
        <f t="shared" si="19"/>
        <v>6.0468631897202035E-3</v>
      </c>
      <c r="J9" s="5">
        <f t="shared" si="20"/>
        <v>5.45111832856393E-3</v>
      </c>
      <c r="K9" s="5">
        <f t="shared" si="21"/>
        <v>1.7416545718432343E-2</v>
      </c>
      <c r="L9" s="5">
        <f t="shared" si="22"/>
        <v>1.101092633828199E-2</v>
      </c>
      <c r="M9" s="5">
        <f t="shared" si="23"/>
        <v>-9.55109837631409E-4</v>
      </c>
      <c r="N9" s="5">
        <f t="shared" si="24"/>
        <v>-1.9663749877101562E-3</v>
      </c>
      <c r="O9" s="3"/>
      <c r="P9" s="2">
        <f t="shared" si="3"/>
        <v>43862</v>
      </c>
      <c r="Q9" s="4">
        <f t="shared" si="4"/>
        <v>0.11945905334335091</v>
      </c>
      <c r="R9" s="4">
        <f t="shared" si="5"/>
        <v>0.17022747017763482</v>
      </c>
      <c r="S9" s="4">
        <f t="shared" si="6"/>
        <v>4.1369472182596373E-2</v>
      </c>
      <c r="T9" s="4">
        <f t="shared" si="7"/>
        <v>5.4479905268068993E-2</v>
      </c>
      <c r="U9" s="4">
        <f t="shared" si="8"/>
        <v>0.14627151051625251</v>
      </c>
      <c r="V9" s="4">
        <f t="shared" si="9"/>
        <v>6.6926411191015667E-2</v>
      </c>
      <c r="W9" s="5"/>
      <c r="X9" s="33">
        <f t="shared" si="12"/>
        <v>44958</v>
      </c>
      <c r="Y9" s="5">
        <f t="shared" si="13"/>
        <v>0.10907037980982133</v>
      </c>
      <c r="Z9" s="5">
        <f t="shared" si="14"/>
        <v>0.10397813065710765</v>
      </c>
      <c r="AA9" s="5">
        <f t="shared" si="15"/>
        <v>8.9606335674519005E-2</v>
      </c>
      <c r="AB9" s="5">
        <f t="shared" si="16"/>
        <v>8.7558815257699985E-2</v>
      </c>
      <c r="AC9" s="5">
        <f t="shared" si="17"/>
        <v>9.1818737476886278E-2</v>
      </c>
      <c r="AD9" s="5">
        <f t="shared" si="18"/>
        <v>0.1186450821117829</v>
      </c>
      <c r="AE9" s="5"/>
    </row>
    <row r="10" spans="1:43" x14ac:dyDescent="0.25">
      <c r="A10" s="2">
        <f>Cautious!A10</f>
        <v>43160</v>
      </c>
      <c r="B10" s="3">
        <f>'Balanced '!B10</f>
        <v>132.6</v>
      </c>
      <c r="C10" s="3">
        <f>'Balanced '!C10</f>
        <v>7.2321984087887943</v>
      </c>
      <c r="D10" s="3">
        <f>'Balanced '!D10</f>
        <v>137.4</v>
      </c>
      <c r="E10" s="3">
        <f>'Balanced '!E10</f>
        <v>102.29872534280615</v>
      </c>
      <c r="F10" s="3">
        <f>'Balanced '!F10</f>
        <v>103.6</v>
      </c>
      <c r="G10" s="3">
        <f>'Balanced '!G10</f>
        <v>1005.1</v>
      </c>
      <c r="H10" s="3"/>
      <c r="I10" s="5">
        <f t="shared" si="19"/>
        <v>-3.7565740045078888E-3</v>
      </c>
      <c r="J10" s="5">
        <f t="shared" si="20"/>
        <v>-1.3950080137439548E-2</v>
      </c>
      <c r="K10" s="5">
        <f t="shared" si="21"/>
        <v>-1.9971469329529125E-2</v>
      </c>
      <c r="L10" s="5">
        <f t="shared" si="22"/>
        <v>-1.6258495761258516E-2</v>
      </c>
      <c r="M10" s="5">
        <f t="shared" si="23"/>
        <v>-9.5602294455066923E-3</v>
      </c>
      <c r="N10" s="5">
        <f t="shared" si="24"/>
        <v>-9.8512461826421038E-3</v>
      </c>
      <c r="O10" s="3"/>
      <c r="P10" s="2">
        <f t="shared" si="3"/>
        <v>43891</v>
      </c>
      <c r="Q10" s="4">
        <f t="shared" si="4"/>
        <v>6.8627450980392121E-2</v>
      </c>
      <c r="R10" s="4">
        <f t="shared" si="5"/>
        <v>0.137056621864835</v>
      </c>
      <c r="S10" s="4">
        <f t="shared" si="6"/>
        <v>1.3100436681222584E-2</v>
      </c>
      <c r="T10" s="4">
        <f t="shared" si="7"/>
        <v>2.9375820326237728E-2</v>
      </c>
      <c r="U10" s="4">
        <f t="shared" si="8"/>
        <v>0.1476833976833978</v>
      </c>
      <c r="V10" s="4">
        <f t="shared" si="9"/>
        <v>5.6088946373495062E-2</v>
      </c>
      <c r="W10" s="5"/>
      <c r="X10" s="33">
        <f t="shared" si="12"/>
        <v>44986</v>
      </c>
      <c r="Y10" s="5">
        <f t="shared" si="13"/>
        <v>0.10925555020566392</v>
      </c>
      <c r="Z10" s="5">
        <f t="shared" si="14"/>
        <v>0.10414396592153832</v>
      </c>
      <c r="AA10" s="5">
        <f t="shared" si="15"/>
        <v>8.9473709075541696E-2</v>
      </c>
      <c r="AB10" s="5">
        <f t="shared" si="16"/>
        <v>8.7574648629723806E-2</v>
      </c>
      <c r="AC10" s="5">
        <f t="shared" si="17"/>
        <v>9.1907220049429361E-2</v>
      </c>
      <c r="AD10" s="5">
        <f t="shared" si="18"/>
        <v>0.11868812364222599</v>
      </c>
      <c r="AE10" s="5"/>
      <c r="AG10" s="4"/>
      <c r="AH10" s="4"/>
      <c r="AI10" s="4"/>
      <c r="AJ10" s="4"/>
      <c r="AK10" s="4"/>
      <c r="AL10" s="4"/>
    </row>
    <row r="11" spans="1:43" x14ac:dyDescent="0.25">
      <c r="A11" s="2">
        <f>Cautious!A11</f>
        <v>43191</v>
      </c>
      <c r="B11" s="3">
        <f>'Balanced '!B11</f>
        <v>128.69999999999999</v>
      </c>
      <c r="C11" s="3">
        <f>'Balanced '!C11</f>
        <v>7.1198812379550169</v>
      </c>
      <c r="D11" s="3">
        <f>'Balanced '!D11</f>
        <v>135.4</v>
      </c>
      <c r="E11" s="3">
        <f>'Balanced '!E11</f>
        <v>100.47437125429342</v>
      </c>
      <c r="F11" s="3">
        <f>'Balanced '!F11</f>
        <v>101.2</v>
      </c>
      <c r="G11" s="3">
        <f>'Balanced '!G11</f>
        <v>986.4</v>
      </c>
      <c r="H11" s="3"/>
      <c r="I11" s="5">
        <f t="shared" si="19"/>
        <v>-2.9411764705882398E-2</v>
      </c>
      <c r="J11" s="5">
        <f t="shared" si="20"/>
        <v>-1.5530156182840061E-2</v>
      </c>
      <c r="K11" s="5">
        <f t="shared" si="21"/>
        <v>-1.4556040756914119E-2</v>
      </c>
      <c r="L11" s="5">
        <f t="shared" si="22"/>
        <v>-1.7833595505704184E-2</v>
      </c>
      <c r="M11" s="5">
        <f t="shared" si="23"/>
        <v>-2.3166023166023085E-2</v>
      </c>
      <c r="N11" s="5">
        <f t="shared" si="24"/>
        <v>-1.8605113919013077E-2</v>
      </c>
      <c r="O11" s="3"/>
      <c r="P11" s="2">
        <f t="shared" si="3"/>
        <v>43922</v>
      </c>
      <c r="Q11" s="4">
        <f t="shared" si="4"/>
        <v>-1.0878010878010812E-2</v>
      </c>
      <c r="R11" s="4">
        <f t="shared" si="5"/>
        <v>6.0655856959537319E-2</v>
      </c>
      <c r="S11" s="4">
        <f t="shared" si="6"/>
        <v>-5.9822747415066532E-2</v>
      </c>
      <c r="T11" s="4">
        <f t="shared" si="7"/>
        <v>-2.9423191241381732E-2</v>
      </c>
      <c r="U11" s="4">
        <f t="shared" si="8"/>
        <v>0.14525691699604745</v>
      </c>
      <c r="V11" s="4">
        <f t="shared" si="9"/>
        <v>-2.7757502027574441E-3</v>
      </c>
      <c r="W11" s="5"/>
      <c r="X11" s="33">
        <f t="shared" si="12"/>
        <v>45017</v>
      </c>
      <c r="Y11" s="5">
        <f t="shared" si="13"/>
        <v>0.10922753845484932</v>
      </c>
      <c r="Z11" s="5">
        <f t="shared" si="14"/>
        <v>0.10382179166369949</v>
      </c>
      <c r="AA11" s="5">
        <f t="shared" si="15"/>
        <v>8.8942317062596837E-2</v>
      </c>
      <c r="AB11" s="5">
        <f t="shared" si="16"/>
        <v>8.7174393297362707E-2</v>
      </c>
      <c r="AC11" s="5">
        <f t="shared" si="17"/>
        <v>9.1685594499184023E-2</v>
      </c>
      <c r="AD11" s="5">
        <f t="shared" si="18"/>
        <v>0.11881730945276672</v>
      </c>
      <c r="AE11" s="5"/>
      <c r="AG11" s="4"/>
      <c r="AH11" s="4"/>
      <c r="AI11" s="4"/>
      <c r="AJ11" s="4"/>
      <c r="AK11" s="4"/>
      <c r="AL11" s="4"/>
    </row>
    <row r="12" spans="1:43" x14ac:dyDescent="0.25">
      <c r="A12" s="2">
        <f>Cautious!A12</f>
        <v>43221</v>
      </c>
      <c r="B12" s="3">
        <f>'Balanced '!B12</f>
        <v>131.69999999999999</v>
      </c>
      <c r="C12" s="3">
        <f>'Balanced '!C12</f>
        <v>7.2295824349277984</v>
      </c>
      <c r="D12" s="3">
        <f>'Balanced '!D12</f>
        <v>136.9</v>
      </c>
      <c r="E12" s="3">
        <f>'Balanced '!E12</f>
        <v>101.94412264048901</v>
      </c>
      <c r="F12" s="3">
        <f>'Balanced '!F12</f>
        <v>102.4</v>
      </c>
      <c r="G12" s="3">
        <f>'Balanced '!G12</f>
        <v>1010.3</v>
      </c>
      <c r="H12" s="3"/>
      <c r="I12" s="5">
        <f t="shared" si="19"/>
        <v>2.3310023310023312E-2</v>
      </c>
      <c r="J12" s="5">
        <f t="shared" si="20"/>
        <v>1.5407728486815323E-2</v>
      </c>
      <c r="K12" s="5">
        <f t="shared" si="21"/>
        <v>1.1078286558345642E-2</v>
      </c>
      <c r="L12" s="5">
        <f t="shared" si="22"/>
        <v>1.4628122254935656E-2</v>
      </c>
      <c r="M12" s="5">
        <f t="shared" si="23"/>
        <v>1.185770750988145E-2</v>
      </c>
      <c r="N12" s="5">
        <f t="shared" si="24"/>
        <v>2.4229521492295191E-2</v>
      </c>
      <c r="O12" s="3"/>
      <c r="P12" s="2">
        <f t="shared" si="3"/>
        <v>43952</v>
      </c>
      <c r="Q12" s="4">
        <f t="shared" si="4"/>
        <v>4.1761579347000762E-2</v>
      </c>
      <c r="R12" s="4">
        <f t="shared" si="5"/>
        <v>0.12074758104521296</v>
      </c>
      <c r="S12" s="4">
        <f t="shared" si="6"/>
        <v>-2.8487947406866367E-2</v>
      </c>
      <c r="T12" s="4">
        <f t="shared" si="7"/>
        <v>1.2212084142897199E-2</v>
      </c>
      <c r="U12" s="4">
        <f t="shared" si="8"/>
        <v>0.19140624999999994</v>
      </c>
      <c r="V12" s="4">
        <f t="shared" si="9"/>
        <v>4.4834207661090815E-2</v>
      </c>
      <c r="W12" s="5"/>
      <c r="X12" s="33">
        <f t="shared" si="12"/>
        <v>45047</v>
      </c>
      <c r="Y12" s="5">
        <f t="shared" si="13"/>
        <v>0.10817231947677008</v>
      </c>
      <c r="Z12" s="5">
        <f t="shared" si="14"/>
        <v>0.10343406666357598</v>
      </c>
      <c r="AA12" s="5">
        <f t="shared" si="15"/>
        <v>8.8625819796402217E-2</v>
      </c>
      <c r="AB12" s="5">
        <f t="shared" si="16"/>
        <v>8.6672294252744142E-2</v>
      </c>
      <c r="AC12" s="5">
        <f t="shared" si="17"/>
        <v>9.074531241505196E-2</v>
      </c>
      <c r="AD12" s="5">
        <f t="shared" si="18"/>
        <v>0.1184422647786964</v>
      </c>
      <c r="AE12" s="5"/>
      <c r="AG12" s="5"/>
      <c r="AH12" s="5"/>
      <c r="AI12" s="5"/>
      <c r="AJ12" s="5"/>
      <c r="AK12" s="5"/>
      <c r="AL12" s="5"/>
    </row>
    <row r="13" spans="1:43" x14ac:dyDescent="0.25">
      <c r="A13" s="2">
        <f>Cautious!A13</f>
        <v>43252</v>
      </c>
      <c r="B13" s="3">
        <f>'Balanced '!B13</f>
        <v>135.1</v>
      </c>
      <c r="C13" s="3">
        <f>'Balanced '!C13</f>
        <v>7.4132857754478527</v>
      </c>
      <c r="D13" s="3">
        <f>'Balanced '!D13</f>
        <v>137.69999999999999</v>
      </c>
      <c r="E13" s="3">
        <f>'Balanced '!E13</f>
        <v>102.7484844731987</v>
      </c>
      <c r="F13" s="3">
        <f>'Balanced '!F13</f>
        <v>105.5</v>
      </c>
      <c r="G13" s="3">
        <f>'Balanced '!G13</f>
        <v>1024.8</v>
      </c>
      <c r="H13" s="3"/>
      <c r="I13" s="5">
        <f t="shared" si="19"/>
        <v>2.5816249050873243E-2</v>
      </c>
      <c r="J13" s="5">
        <f t="shared" si="20"/>
        <v>2.5409951705169121E-2</v>
      </c>
      <c r="K13" s="5">
        <f t="shared" si="21"/>
        <v>5.8436815193570702E-3</v>
      </c>
      <c r="L13" s="5">
        <f t="shared" si="22"/>
        <v>7.8902227207968603E-3</v>
      </c>
      <c r="M13" s="5">
        <f t="shared" si="23"/>
        <v>3.0273437499999944E-2</v>
      </c>
      <c r="N13" s="5">
        <f t="shared" si="24"/>
        <v>1.4352172621993469E-2</v>
      </c>
      <c r="O13" s="3"/>
      <c r="P13" s="2">
        <f t="shared" si="3"/>
        <v>43983</v>
      </c>
      <c r="Q13" s="4">
        <f t="shared" si="4"/>
        <v>5.0333086602516744E-2</v>
      </c>
      <c r="R13" s="4">
        <f t="shared" si="5"/>
        <v>0.11540023079501106</v>
      </c>
      <c r="S13" s="4">
        <f t="shared" si="6"/>
        <v>-2.1060275962236582E-2</v>
      </c>
      <c r="T13" s="4">
        <f t="shared" si="7"/>
        <v>2.0210411646103273E-2</v>
      </c>
      <c r="U13" s="4">
        <f t="shared" si="8"/>
        <v>0.17061611374407584</v>
      </c>
      <c r="V13" s="4">
        <f t="shared" si="9"/>
        <v>6.4518930523029025E-2</v>
      </c>
      <c r="W13" s="5"/>
      <c r="X13" s="33">
        <f t="shared" si="12"/>
        <v>45078</v>
      </c>
      <c r="Y13" s="5">
        <f t="shared" si="13"/>
        <v>0.10791781334780705</v>
      </c>
      <c r="Z13" s="5">
        <f t="shared" si="14"/>
        <v>0.103379640777422</v>
      </c>
      <c r="AA13" s="5">
        <f t="shared" si="15"/>
        <v>8.8548888966786046E-2</v>
      </c>
      <c r="AB13" s="5">
        <f t="shared" si="16"/>
        <v>8.6543944309027343E-2</v>
      </c>
      <c r="AC13" s="5">
        <f t="shared" si="17"/>
        <v>9.0748153265876319E-2</v>
      </c>
      <c r="AD13" s="5">
        <f t="shared" si="18"/>
        <v>0.11812748071178135</v>
      </c>
      <c r="AE13" s="5"/>
      <c r="AG13" s="5"/>
      <c r="AH13" s="5"/>
      <c r="AI13" s="5"/>
      <c r="AJ13" s="5"/>
      <c r="AK13" s="5"/>
      <c r="AL13" s="5"/>
    </row>
    <row r="14" spans="1:43" x14ac:dyDescent="0.25">
      <c r="A14" s="2">
        <f>Cautious!A14</f>
        <v>43282</v>
      </c>
      <c r="B14" s="3">
        <f>'Balanced '!B14</f>
        <v>133.69999999999999</v>
      </c>
      <c r="C14" s="3">
        <f>'Balanced '!C14</f>
        <v>7.4092398856689607</v>
      </c>
      <c r="D14" s="3">
        <f>'Balanced '!D14</f>
        <v>137</v>
      </c>
      <c r="E14" s="3">
        <f>'Balanced '!E14</f>
        <v>101.88745204946885</v>
      </c>
      <c r="F14" s="3">
        <f>'Balanced '!F14</f>
        <v>104.4</v>
      </c>
      <c r="G14" s="3">
        <f>'Balanced '!G14</f>
        <v>1011.5</v>
      </c>
      <c r="H14" s="3"/>
      <c r="I14" s="5">
        <f t="shared" si="19"/>
        <v>-1.0362694300518177E-2</v>
      </c>
      <c r="J14" s="5">
        <f t="shared" si="20"/>
        <v>-5.4576201450261166E-4</v>
      </c>
      <c r="K14" s="5">
        <f t="shared" si="21"/>
        <v>-5.0835148874363743E-3</v>
      </c>
      <c r="L14" s="5">
        <f t="shared" si="22"/>
        <v>-8.3800012053165396E-3</v>
      </c>
      <c r="M14" s="5">
        <f t="shared" si="23"/>
        <v>-1.0426540284360136E-2</v>
      </c>
      <c r="N14" s="5">
        <f t="shared" si="24"/>
        <v>-1.2978142076502688E-2</v>
      </c>
      <c r="O14" s="3"/>
      <c r="P14" s="2">
        <f t="shared" si="3"/>
        <v>44013</v>
      </c>
      <c r="Q14" s="4">
        <f t="shared" si="4"/>
        <v>8.4517576664173616E-2</v>
      </c>
      <c r="R14" s="4">
        <f t="shared" si="5"/>
        <v>0.12991806644238155</v>
      </c>
      <c r="S14" s="4">
        <f t="shared" si="6"/>
        <v>-1.4598540145985401E-2</v>
      </c>
      <c r="T14" s="4">
        <f t="shared" si="7"/>
        <v>4.5981379733727679E-2</v>
      </c>
      <c r="U14" s="4">
        <f t="shared" si="8"/>
        <v>0.19348659003831406</v>
      </c>
      <c r="V14" s="4">
        <f t="shared" si="9"/>
        <v>9.3457241720217424E-2</v>
      </c>
      <c r="W14" s="5"/>
      <c r="X14" s="33">
        <f t="shared" si="12"/>
        <v>45108</v>
      </c>
      <c r="Y14" s="5">
        <f t="shared" si="13"/>
        <v>0.10777700365616665</v>
      </c>
      <c r="Z14" s="5">
        <f t="shared" si="14"/>
        <v>0.10326529387407889</v>
      </c>
      <c r="AA14" s="5">
        <f t="shared" si="15"/>
        <v>8.9027715269389462E-2</v>
      </c>
      <c r="AB14" s="5">
        <f t="shared" si="16"/>
        <v>8.6527312611285628E-2</v>
      </c>
      <c r="AC14" s="5">
        <f t="shared" si="17"/>
        <v>9.0236040119516331E-2</v>
      </c>
      <c r="AD14" s="5">
        <f t="shared" si="18"/>
        <v>0.11805165148338741</v>
      </c>
      <c r="AE14" s="5"/>
      <c r="AG14" s="5"/>
      <c r="AH14" s="5"/>
      <c r="AI14" s="5"/>
      <c r="AJ14" s="5"/>
      <c r="AK14" s="5"/>
      <c r="AL14" s="5"/>
    </row>
    <row r="15" spans="1:43" x14ac:dyDescent="0.25">
      <c r="A15" s="2">
        <f>Cautious!A15</f>
        <v>43313</v>
      </c>
      <c r="B15" s="3">
        <f>'Balanced '!B15</f>
        <v>135.30000000000001</v>
      </c>
      <c r="C15" s="3">
        <f>'Balanced '!C15</f>
        <v>7.5320504898095866</v>
      </c>
      <c r="D15" s="3">
        <f>'Balanced '!D15</f>
        <v>139.19999999999999</v>
      </c>
      <c r="E15" s="3">
        <f>'Balanced '!E15</f>
        <v>103.16085512237873</v>
      </c>
      <c r="F15" s="3">
        <f>'Balanced '!F15</f>
        <v>106.6</v>
      </c>
      <c r="G15" s="3">
        <f>'Balanced '!G15</f>
        <v>1023.6</v>
      </c>
      <c r="H15" s="3"/>
      <c r="I15" s="5">
        <f t="shared" si="19"/>
        <v>1.1967090501122086E-2</v>
      </c>
      <c r="J15" s="5">
        <f t="shared" si="20"/>
        <v>1.6575331077910913E-2</v>
      </c>
      <c r="K15" s="5">
        <f t="shared" si="21"/>
        <v>1.6058394160583859E-2</v>
      </c>
      <c r="L15" s="5">
        <f t="shared" si="22"/>
        <v>1.2498134434568231E-2</v>
      </c>
      <c r="M15" s="5">
        <f t="shared" si="23"/>
        <v>2.107279693486579E-2</v>
      </c>
      <c r="N15" s="5">
        <f t="shared" si="24"/>
        <v>1.1962432031636206E-2</v>
      </c>
      <c r="O15" s="3"/>
      <c r="P15" s="2">
        <f t="shared" si="3"/>
        <v>44044</v>
      </c>
      <c r="Q15" s="4">
        <f t="shared" si="4"/>
        <v>7.7605321507760519E-2</v>
      </c>
      <c r="R15" s="4">
        <f t="shared" si="5"/>
        <v>0.11272972634239935</v>
      </c>
      <c r="S15" s="4">
        <f t="shared" si="6"/>
        <v>-2.2270114942528698E-2</v>
      </c>
      <c r="T15" s="4">
        <f t="shared" si="7"/>
        <v>4.072576968665443E-2</v>
      </c>
      <c r="U15" s="4">
        <f t="shared" si="8"/>
        <v>0.16791744840525336</v>
      </c>
      <c r="V15" s="4">
        <f t="shared" si="9"/>
        <v>0.10088608831574827</v>
      </c>
      <c r="W15" s="5"/>
      <c r="X15" s="33">
        <f t="shared" si="12"/>
        <v>45139</v>
      </c>
      <c r="Y15" s="5">
        <f t="shared" si="13"/>
        <v>0.10772620383496122</v>
      </c>
      <c r="Z15" s="5">
        <f t="shared" si="14"/>
        <v>0.10329472718942699</v>
      </c>
      <c r="AA15" s="5">
        <f t="shared" si="15"/>
        <v>8.9210125837372339E-2</v>
      </c>
      <c r="AB15" s="5">
        <f t="shared" si="16"/>
        <v>8.6527920897132779E-2</v>
      </c>
      <c r="AC15" s="5">
        <f t="shared" si="17"/>
        <v>8.9949365607438728E-2</v>
      </c>
      <c r="AD15" s="5">
        <f t="shared" si="18"/>
        <v>0.1178440913035949</v>
      </c>
      <c r="AE15" s="5"/>
      <c r="AG15" s="5"/>
      <c r="AH15" s="5"/>
      <c r="AI15" s="5"/>
      <c r="AJ15" s="5"/>
      <c r="AK15" s="5"/>
      <c r="AL15" s="5"/>
    </row>
    <row r="16" spans="1:43" x14ac:dyDescent="0.25">
      <c r="A16" s="2">
        <f>Cautious!A16</f>
        <v>43344</v>
      </c>
      <c r="B16" s="3">
        <f>'Balanced '!B16</f>
        <v>135.9</v>
      </c>
      <c r="C16" s="3">
        <f>'Balanced '!C16</f>
        <v>7.6158255748467374</v>
      </c>
      <c r="D16" s="3">
        <f>'Balanced '!D16</f>
        <v>139.6</v>
      </c>
      <c r="E16" s="3">
        <f>'Balanced '!E16</f>
        <v>103.1099848408129</v>
      </c>
      <c r="F16" s="3">
        <f>'Balanced '!F16</f>
        <v>108</v>
      </c>
      <c r="G16" s="3">
        <f>'Balanced '!G16</f>
        <v>1016.9</v>
      </c>
      <c r="H16" s="3"/>
      <c r="I16" s="5">
        <f t="shared" si="19"/>
        <v>4.4345898004434165E-3</v>
      </c>
      <c r="J16" s="5">
        <f t="shared" si="20"/>
        <v>1.1122480545037967E-2</v>
      </c>
      <c r="K16" s="5">
        <f t="shared" si="21"/>
        <v>2.8735632183908458E-3</v>
      </c>
      <c r="L16" s="5">
        <f t="shared" si="22"/>
        <v>-4.9311612922836243E-4</v>
      </c>
      <c r="M16" s="5">
        <f t="shared" si="23"/>
        <v>1.3133208255159529E-2</v>
      </c>
      <c r="N16" s="5">
        <f t="shared" si="24"/>
        <v>-6.5455255959359568E-3</v>
      </c>
      <c r="O16" s="3"/>
      <c r="P16" s="2">
        <f t="shared" si="3"/>
        <v>44075</v>
      </c>
      <c r="Q16" s="4">
        <f t="shared" si="4"/>
        <v>0.11405445180279616</v>
      </c>
      <c r="R16" s="4">
        <f t="shared" si="5"/>
        <v>0.13284213819100466</v>
      </c>
      <c r="S16" s="4">
        <f t="shared" si="6"/>
        <v>-4.2979942693409335E-3</v>
      </c>
      <c r="T16" s="4">
        <f t="shared" si="7"/>
        <v>6.334537211386608E-2</v>
      </c>
      <c r="U16" s="4">
        <f t="shared" si="8"/>
        <v>0.17314814814814816</v>
      </c>
      <c r="V16" s="4">
        <f t="shared" si="9"/>
        <v>0.1282407316353624</v>
      </c>
      <c r="W16" s="5"/>
      <c r="X16" s="33">
        <f t="shared" si="12"/>
        <v>45170</v>
      </c>
      <c r="Y16" s="5">
        <f t="shared" si="13"/>
        <v>0.10771318988973175</v>
      </c>
      <c r="Z16" s="5">
        <f t="shared" si="14"/>
        <v>0.10332614902151606</v>
      </c>
      <c r="AA16" s="5">
        <f t="shared" si="15"/>
        <v>8.9209590402751296E-2</v>
      </c>
      <c r="AB16" s="5">
        <f t="shared" si="16"/>
        <v>8.6603927527444322E-2</v>
      </c>
      <c r="AC16" s="5">
        <f t="shared" si="17"/>
        <v>8.9878431643360956E-2</v>
      </c>
      <c r="AD16" s="5">
        <f t="shared" si="18"/>
        <v>0.11780459346227527</v>
      </c>
      <c r="AE16" s="5"/>
    </row>
    <row r="17" spans="1:38" x14ac:dyDescent="0.25">
      <c r="A17" s="2">
        <f>Cautious!A17</f>
        <v>43374</v>
      </c>
      <c r="B17" s="3">
        <f>'Balanced '!B17</f>
        <v>136.5</v>
      </c>
      <c r="C17" s="3">
        <f>'Balanced '!C17</f>
        <v>7.6309955162339236</v>
      </c>
      <c r="D17" s="3">
        <f>'Balanced '!D17</f>
        <v>140.19999999999999</v>
      </c>
      <c r="E17" s="3">
        <f>'Balanced '!E17</f>
        <v>102.90148723069717</v>
      </c>
      <c r="F17" s="3">
        <f>'Balanced '!F17</f>
        <v>108.2</v>
      </c>
      <c r="G17" s="3">
        <f>'Balanced '!G17</f>
        <v>1023.9</v>
      </c>
      <c r="H17" s="3"/>
      <c r="I17" s="5">
        <f t="shared" si="19"/>
        <v>4.4150110375275522E-3</v>
      </c>
      <c r="J17" s="5">
        <f t="shared" si="20"/>
        <v>1.991897167037137E-3</v>
      </c>
      <c r="K17" s="5">
        <f t="shared" si="21"/>
        <v>4.2979942693409335E-3</v>
      </c>
      <c r="L17" s="5">
        <f t="shared" si="22"/>
        <v>-2.0220894265246827E-3</v>
      </c>
      <c r="M17" s="5">
        <f t="shared" si="23"/>
        <v>1.8518518518518782E-3</v>
      </c>
      <c r="N17" s="5">
        <f t="shared" si="24"/>
        <v>6.8836660438587865E-3</v>
      </c>
      <c r="O17" s="3"/>
      <c r="P17" s="2">
        <f t="shared" si="3"/>
        <v>44105</v>
      </c>
      <c r="Q17" s="4">
        <f t="shared" si="4"/>
        <v>9.8901098901098897E-2</v>
      </c>
      <c r="R17" s="4">
        <f t="shared" si="5"/>
        <v>0.12198440747633836</v>
      </c>
      <c r="S17" s="4">
        <f t="shared" si="6"/>
        <v>-1.9971469329529125E-2</v>
      </c>
      <c r="T17" s="4">
        <f t="shared" si="7"/>
        <v>5.9597306847672213E-2</v>
      </c>
      <c r="U17" s="4">
        <f t="shared" si="8"/>
        <v>0.17282809611829947</v>
      </c>
      <c r="V17" s="4">
        <f t="shared" si="9"/>
        <v>0.11624279714815908</v>
      </c>
      <c r="W17" s="5"/>
      <c r="X17" s="33">
        <f t="shared" si="12"/>
        <v>45200</v>
      </c>
      <c r="Y17" s="5">
        <f t="shared" si="13"/>
        <v>0.10829454041025949</v>
      </c>
      <c r="Z17" s="5">
        <f t="shared" si="14"/>
        <v>0.1038300830671775</v>
      </c>
      <c r="AA17" s="5">
        <f t="shared" si="15"/>
        <v>8.9550359285634082E-2</v>
      </c>
      <c r="AB17" s="5">
        <f t="shared" si="16"/>
        <v>8.6956261123271664E-2</v>
      </c>
      <c r="AC17" s="5">
        <f t="shared" si="17"/>
        <v>9.0546796650414985E-2</v>
      </c>
      <c r="AD17" s="5">
        <f t="shared" si="18"/>
        <v>0.11778668701327127</v>
      </c>
      <c r="AE17" s="5"/>
      <c r="AG17" s="1"/>
      <c r="AH17" s="1"/>
      <c r="AI17" s="1"/>
      <c r="AJ17" s="1"/>
      <c r="AK17" s="1"/>
      <c r="AL17" s="1"/>
    </row>
    <row r="18" spans="1:38" x14ac:dyDescent="0.25">
      <c r="A18" s="2">
        <f>Cautious!A18</f>
        <v>43405</v>
      </c>
      <c r="B18" s="3">
        <f>'Balanced '!B18</f>
        <v>132.30000000000001</v>
      </c>
      <c r="C18" s="3">
        <f>'Balanced '!C18</f>
        <v>7.3884474982984658</v>
      </c>
      <c r="D18" s="3">
        <f>'Balanced '!D18</f>
        <v>135.30000000000001</v>
      </c>
      <c r="E18" s="3">
        <f>'Balanced '!E18</f>
        <v>99.60714660830827</v>
      </c>
      <c r="F18" s="3">
        <f>'Balanced '!F18</f>
        <v>105.6</v>
      </c>
      <c r="G18" s="3">
        <f>'Balanced '!G18</f>
        <v>978.5</v>
      </c>
      <c r="H18" s="3"/>
      <c r="I18" s="5">
        <f t="shared" si="19"/>
        <v>-3.0769230769230688E-2</v>
      </c>
      <c r="J18" s="5">
        <f t="shared" si="20"/>
        <v>-3.1784583992936342E-2</v>
      </c>
      <c r="K18" s="5">
        <f t="shared" si="21"/>
        <v>-3.4950071326676019E-2</v>
      </c>
      <c r="L18" s="5">
        <f t="shared" si="22"/>
        <v>-3.2014509323886102E-2</v>
      </c>
      <c r="M18" s="5">
        <f t="shared" si="23"/>
        <v>-2.4029574861367916E-2</v>
      </c>
      <c r="N18" s="5">
        <f t="shared" si="24"/>
        <v>-4.4340267604258209E-2</v>
      </c>
      <c r="O18" s="3"/>
      <c r="P18" s="2">
        <f t="shared" si="3"/>
        <v>44136</v>
      </c>
      <c r="Q18" s="4">
        <f t="shared" si="4"/>
        <v>0.11640211640211622</v>
      </c>
      <c r="R18" s="4">
        <f t="shared" si="5"/>
        <v>0.14195563914589612</v>
      </c>
      <c r="S18" s="4">
        <f t="shared" si="6"/>
        <v>2.2172949002216033E-3</v>
      </c>
      <c r="T18" s="4">
        <f t="shared" si="7"/>
        <v>8.2342211331290313E-2</v>
      </c>
      <c r="U18" s="4">
        <f t="shared" si="8"/>
        <v>0.1969696969696971</v>
      </c>
      <c r="V18" s="4">
        <f t="shared" si="9"/>
        <v>0.15679100664282072</v>
      </c>
      <c r="W18" s="5"/>
      <c r="X18" s="33">
        <f t="shared" si="12"/>
        <v>45231</v>
      </c>
      <c r="Y18" s="5">
        <f t="shared" si="13"/>
        <v>0.10852635514508271</v>
      </c>
      <c r="Z18" s="5">
        <f t="shared" si="14"/>
        <v>0.10437975299666259</v>
      </c>
      <c r="AA18" s="5">
        <f t="shared" si="15"/>
        <v>9.0074515295025054E-2</v>
      </c>
      <c r="AB18" s="5">
        <f t="shared" si="16"/>
        <v>8.7391802460012172E-2</v>
      </c>
      <c r="AC18" s="5">
        <f t="shared" si="17"/>
        <v>9.0616994041323146E-2</v>
      </c>
      <c r="AD18" s="5">
        <f t="shared" si="18"/>
        <v>0.11803325676102369</v>
      </c>
      <c r="AE18" s="5"/>
      <c r="AG18" s="4"/>
      <c r="AH18" s="4"/>
      <c r="AI18" s="4"/>
      <c r="AJ18" s="4"/>
      <c r="AK18" s="4"/>
      <c r="AL18" s="4"/>
    </row>
    <row r="19" spans="1:38" x14ac:dyDescent="0.25">
      <c r="A19" s="2">
        <f>Cautious!A19</f>
        <v>43435</v>
      </c>
      <c r="B19" s="3">
        <f>'Balanced '!B19</f>
        <v>132.9</v>
      </c>
      <c r="C19" s="3">
        <f>'Balanced '!C19</f>
        <v>7.4506372390924636</v>
      </c>
      <c r="D19" s="3">
        <f>'Balanced '!D19</f>
        <v>135.9</v>
      </c>
      <c r="E19" s="3">
        <f>'Balanced '!E19</f>
        <v>99.666952501736205</v>
      </c>
      <c r="F19" s="3">
        <f>'Balanced '!F19</f>
        <v>107.3</v>
      </c>
      <c r="G19" s="3">
        <f>'Balanced '!G19</f>
        <v>972.2</v>
      </c>
      <c r="H19" s="3"/>
      <c r="I19" s="5">
        <f t="shared" si="19"/>
        <v>4.5351473922902062E-3</v>
      </c>
      <c r="J19" s="5">
        <f t="shared" si="20"/>
        <v>8.4171594652760039E-3</v>
      </c>
      <c r="K19" s="5">
        <f t="shared" si="21"/>
        <v>4.4345898004434165E-3</v>
      </c>
      <c r="L19" s="5">
        <f t="shared" si="22"/>
        <v>6.0041769556067818E-4</v>
      </c>
      <c r="M19" s="5">
        <f t="shared" si="23"/>
        <v>1.6098484848484876E-2</v>
      </c>
      <c r="N19" s="5">
        <f t="shared" si="24"/>
        <v>-6.438426162493566E-3</v>
      </c>
      <c r="O19" s="3"/>
      <c r="P19" s="2">
        <f t="shared" si="3"/>
        <v>44166</v>
      </c>
      <c r="Q19" s="4">
        <f t="shared" si="4"/>
        <v>0.17757712565838971</v>
      </c>
      <c r="R19" s="4">
        <f t="shared" si="5"/>
        <v>0.20060410132343687</v>
      </c>
      <c r="S19" s="4">
        <f t="shared" si="6"/>
        <v>5.3715967623252266E-2</v>
      </c>
      <c r="T19" s="4">
        <f t="shared" si="7"/>
        <v>0.14511794706439771</v>
      </c>
      <c r="U19" s="4">
        <f t="shared" si="8"/>
        <v>0.20969245107176154</v>
      </c>
      <c r="V19" s="4">
        <f t="shared" si="9"/>
        <v>0.23873688541452365</v>
      </c>
      <c r="W19" s="5"/>
      <c r="X19" s="33">
        <f t="shared" si="12"/>
        <v>45261</v>
      </c>
      <c r="Y19" s="5">
        <f t="shared" si="13"/>
        <v>0.108711975891756</v>
      </c>
      <c r="Z19" s="5">
        <f t="shared" si="14"/>
        <v>0.10490674543155103</v>
      </c>
      <c r="AA19" s="5">
        <f t="shared" si="15"/>
        <v>9.0175739501272528E-2</v>
      </c>
      <c r="AB19" s="5">
        <f t="shared" si="16"/>
        <v>8.7300494697411982E-2</v>
      </c>
      <c r="AC19" s="5">
        <f t="shared" si="17"/>
        <v>9.1610826313566374E-2</v>
      </c>
      <c r="AD19" s="5">
        <f t="shared" si="18"/>
        <v>0.11823405827600673</v>
      </c>
      <c r="AE19" s="5"/>
      <c r="AG19" s="4"/>
      <c r="AH19" s="4"/>
      <c r="AI19" s="4"/>
      <c r="AJ19" s="4"/>
      <c r="AK19" s="4"/>
      <c r="AL19" s="4"/>
    </row>
    <row r="20" spans="1:38" x14ac:dyDescent="0.25">
      <c r="A20" s="2">
        <f>Cautious!A20</f>
        <v>43466</v>
      </c>
      <c r="B20" s="3">
        <f>'Balanced '!B20</f>
        <v>126.2</v>
      </c>
      <c r="C20" s="3">
        <f>'Balanced '!C20</f>
        <v>7.0995341141093524</v>
      </c>
      <c r="D20" s="3">
        <f>'Balanced '!D20</f>
        <v>131.1</v>
      </c>
      <c r="E20" s="3">
        <f>'Balanced '!E20</f>
        <v>96.081028755426061</v>
      </c>
      <c r="F20" s="3">
        <f>'Balanced '!F20</f>
        <v>102.3</v>
      </c>
      <c r="G20" s="3">
        <f>'Balanced '!G20</f>
        <v>929.5</v>
      </c>
      <c r="H20" s="3"/>
      <c r="I20" s="5">
        <f t="shared" si="19"/>
        <v>-5.0413844996237793E-2</v>
      </c>
      <c r="J20" s="5">
        <f t="shared" si="20"/>
        <v>-4.7123905474946701E-2</v>
      </c>
      <c r="K20" s="5">
        <f t="shared" si="21"/>
        <v>-3.5320088300220834E-2</v>
      </c>
      <c r="L20" s="5">
        <f t="shared" si="22"/>
        <v>-3.5979064838444583E-2</v>
      </c>
      <c r="M20" s="5">
        <f t="shared" si="23"/>
        <v>-4.6598322460391424E-2</v>
      </c>
      <c r="N20" s="5">
        <f t="shared" si="24"/>
        <v>-4.3921003908660813E-2</v>
      </c>
      <c r="O20" s="3"/>
      <c r="P20" s="2">
        <f t="shared" si="3"/>
        <v>44197</v>
      </c>
      <c r="Q20" s="4">
        <f t="shared" si="4"/>
        <v>0.25911251980982569</v>
      </c>
      <c r="R20" s="4">
        <f t="shared" si="5"/>
        <v>0.27537454608141321</v>
      </c>
      <c r="S20" s="4">
        <f t="shared" si="6"/>
        <v>0.10983981693363849</v>
      </c>
      <c r="T20" s="4">
        <f t="shared" si="7"/>
        <v>0.19952830650450773</v>
      </c>
      <c r="U20" s="4">
        <f t="shared" si="8"/>
        <v>0.26979472140762473</v>
      </c>
      <c r="V20" s="4">
        <f t="shared" si="9"/>
        <v>0.32060247444862827</v>
      </c>
      <c r="W20" s="5"/>
      <c r="X20" s="33">
        <f t="shared" si="12"/>
        <v>45292</v>
      </c>
      <c r="Y20" s="5">
        <f t="shared" si="13"/>
        <v>0.10923090498243593</v>
      </c>
      <c r="Z20" s="5">
        <f t="shared" si="14"/>
        <v>0.10563005166623647</v>
      </c>
      <c r="AA20" s="5">
        <f t="shared" si="15"/>
        <v>9.0859018296307839E-2</v>
      </c>
      <c r="AB20" s="5">
        <f t="shared" si="16"/>
        <v>8.7880036029687844E-2</v>
      </c>
      <c r="AC20" s="5">
        <f t="shared" si="17"/>
        <v>9.2155454635975451E-2</v>
      </c>
      <c r="AD20" s="5">
        <f t="shared" si="18"/>
        <v>0.1190459620641174</v>
      </c>
      <c r="AE20" s="5"/>
    </row>
    <row r="21" spans="1:38" x14ac:dyDescent="0.25">
      <c r="A21" s="2">
        <f>Cautious!A21</f>
        <v>43497</v>
      </c>
      <c r="B21" s="3">
        <f>'Balanced '!B21</f>
        <v>132.69999999999999</v>
      </c>
      <c r="C21" s="3">
        <f>'Balanced '!C21</f>
        <v>7.4344425135054619</v>
      </c>
      <c r="D21" s="3">
        <f>'Balanced '!D21</f>
        <v>135.69999999999999</v>
      </c>
      <c r="E21" s="3">
        <f>'Balanced '!E21</f>
        <v>99.845037678496709</v>
      </c>
      <c r="F21" s="3">
        <f>'Balanced '!F21</f>
        <v>105.5</v>
      </c>
      <c r="G21" s="3">
        <f>'Balanced '!G21</f>
        <v>975.2</v>
      </c>
      <c r="H21" s="3"/>
      <c r="I21" s="5">
        <f t="shared" si="19"/>
        <v>5.1505546751188479E-2</v>
      </c>
      <c r="J21" s="5">
        <f t="shared" si="20"/>
        <v>4.717329250246504E-2</v>
      </c>
      <c r="K21" s="5">
        <f t="shared" si="21"/>
        <v>3.508771929824557E-2</v>
      </c>
      <c r="L21" s="5">
        <f t="shared" si="22"/>
        <v>3.9175360337282819E-2</v>
      </c>
      <c r="M21" s="5">
        <f t="shared" si="23"/>
        <v>3.1280547409579695E-2</v>
      </c>
      <c r="N21" s="5">
        <f t="shared" si="24"/>
        <v>4.9166218396987676E-2</v>
      </c>
      <c r="O21" s="3"/>
      <c r="P21" s="2">
        <f t="shared" si="3"/>
        <v>44228</v>
      </c>
      <c r="Q21" s="4">
        <f t="shared" si="4"/>
        <v>0.18462697814619444</v>
      </c>
      <c r="R21" s="4">
        <f t="shared" si="5"/>
        <v>0.21303078147453841</v>
      </c>
      <c r="S21" s="4">
        <f t="shared" si="6"/>
        <v>7.1481208548268366E-2</v>
      </c>
      <c r="T21" s="4">
        <f t="shared" si="7"/>
        <v>0.16627820165690965</v>
      </c>
      <c r="U21" s="4">
        <f t="shared" si="8"/>
        <v>0.21232227488151664</v>
      </c>
      <c r="V21" s="4">
        <f t="shared" si="9"/>
        <v>0.25522969647251831</v>
      </c>
      <c r="W21" s="5"/>
      <c r="X21" s="33">
        <f t="shared" si="12"/>
        <v>45323</v>
      </c>
      <c r="Y21" s="5">
        <f t="shared" si="13"/>
        <v>0.10629714596586633</v>
      </c>
      <c r="Z21" s="5">
        <f t="shared" si="14"/>
        <v>0.10295082262185645</v>
      </c>
      <c r="AA21" s="5">
        <f t="shared" si="15"/>
        <v>8.9212330488605635E-2</v>
      </c>
      <c r="AB21" s="5">
        <f t="shared" si="16"/>
        <v>8.6046693186634396E-2</v>
      </c>
      <c r="AC21" s="5">
        <f t="shared" si="17"/>
        <v>8.9094162509342614E-2</v>
      </c>
      <c r="AD21" s="5">
        <f t="shared" si="18"/>
        <v>0.11702268926285636</v>
      </c>
      <c r="AE21" s="5"/>
    </row>
    <row r="22" spans="1:38" x14ac:dyDescent="0.25">
      <c r="A22" s="2">
        <f>Cautious!A22</f>
        <v>43525</v>
      </c>
      <c r="B22" s="3">
        <f>'Balanced '!B22</f>
        <v>135.6</v>
      </c>
      <c r="C22" s="3">
        <f>'Balanced '!C22</f>
        <v>7.5996173611822382</v>
      </c>
      <c r="D22" s="3">
        <f>'Balanced '!D22</f>
        <v>137.5</v>
      </c>
      <c r="E22" s="3">
        <f>'Balanced '!E22</f>
        <v>101.56749443875738</v>
      </c>
      <c r="F22" s="3">
        <f>'Balanced '!F22</f>
        <v>108.5</v>
      </c>
      <c r="G22" s="3">
        <f>'Balanced '!G22</f>
        <v>991.41899999999998</v>
      </c>
      <c r="H22" s="3"/>
      <c r="I22" s="5">
        <f t="shared" si="19"/>
        <v>2.1853805576488364E-2</v>
      </c>
      <c r="J22" s="5">
        <f t="shared" si="20"/>
        <v>2.2217516293483799E-2</v>
      </c>
      <c r="K22" s="5">
        <f t="shared" si="21"/>
        <v>1.3264554163596252E-2</v>
      </c>
      <c r="L22" s="5">
        <f t="shared" si="22"/>
        <v>1.7251300618534689E-2</v>
      </c>
      <c r="M22" s="5">
        <f t="shared" si="23"/>
        <v>2.843601895734597E-2</v>
      </c>
      <c r="N22" s="5">
        <f t="shared" si="24"/>
        <v>1.6631460213289515E-2</v>
      </c>
      <c r="O22" s="3"/>
      <c r="P22" s="2">
        <f t="shared" si="3"/>
        <v>44256</v>
      </c>
      <c r="Q22" s="4">
        <f t="shared" si="4"/>
        <v>0.1814159292035398</v>
      </c>
      <c r="R22" s="4">
        <f t="shared" si="5"/>
        <v>0.19784021134929858</v>
      </c>
      <c r="S22" s="4">
        <f t="shared" si="6"/>
        <v>6.4727272727272772E-2</v>
      </c>
      <c r="T22" s="4">
        <f t="shared" si="7"/>
        <v>0.15676281378492823</v>
      </c>
      <c r="U22" s="4">
        <f t="shared" si="8"/>
        <v>0.17327188940092164</v>
      </c>
      <c r="V22" s="4">
        <f t="shared" si="9"/>
        <v>0.27040131367262482</v>
      </c>
      <c r="W22" s="5"/>
      <c r="X22" s="33">
        <f t="shared" si="12"/>
        <v>45352</v>
      </c>
      <c r="Y22" s="5">
        <f t="shared" si="13"/>
        <v>0.1046266384958069</v>
      </c>
      <c r="Z22" s="5">
        <f t="shared" si="14"/>
        <v>0.1016384064772419</v>
      </c>
      <c r="AA22" s="5">
        <f t="shared" si="15"/>
        <v>8.8609598966771425E-2</v>
      </c>
      <c r="AB22" s="5">
        <f t="shared" si="16"/>
        <v>8.4743199111918438E-2</v>
      </c>
      <c r="AC22" s="5">
        <f t="shared" si="17"/>
        <v>8.8780873600814991E-2</v>
      </c>
      <c r="AD22" s="5">
        <f t="shared" si="18"/>
        <v>0.11581937740250185</v>
      </c>
      <c r="AE22" s="5"/>
    </row>
    <row r="23" spans="1:38" x14ac:dyDescent="0.25">
      <c r="A23" s="2">
        <f>Cautious!A23</f>
        <v>43556</v>
      </c>
      <c r="B23" s="3">
        <f>'Balanced '!B23</f>
        <v>137.6</v>
      </c>
      <c r="C23" s="3">
        <f>'Balanced '!C23</f>
        <v>7.772537057405323</v>
      </c>
      <c r="D23" s="3">
        <f>'Balanced '!D23</f>
        <v>139.19999999999999</v>
      </c>
      <c r="E23" s="3">
        <f>'Balanced '!E23</f>
        <v>102.87985364408364</v>
      </c>
      <c r="F23" s="3">
        <f>'Balanced '!F23</f>
        <v>110.4</v>
      </c>
      <c r="G23" s="3">
        <f>'Balanced '!G23</f>
        <v>1008.623</v>
      </c>
      <c r="H23" s="3"/>
      <c r="I23" s="5">
        <f t="shared" si="19"/>
        <v>1.4749262536873156E-2</v>
      </c>
      <c r="J23" s="5">
        <f t="shared" si="20"/>
        <v>2.2753737195550652E-2</v>
      </c>
      <c r="K23" s="5">
        <f t="shared" si="21"/>
        <v>1.2363636363636282E-2</v>
      </c>
      <c r="L23" s="5">
        <f t="shared" si="22"/>
        <v>1.2921055231086546E-2</v>
      </c>
      <c r="M23" s="5">
        <f t="shared" si="23"/>
        <v>1.751152073732724E-2</v>
      </c>
      <c r="N23" s="5">
        <f t="shared" si="24"/>
        <v>1.7352905280209541E-2</v>
      </c>
      <c r="O23" s="3"/>
      <c r="P23" s="2">
        <f t="shared" si="3"/>
        <v>44287</v>
      </c>
      <c r="Q23" s="4">
        <f t="shared" si="4"/>
        <v>0.19985465116279072</v>
      </c>
      <c r="R23" s="4">
        <f t="shared" si="5"/>
        <v>0.21562120547672511</v>
      </c>
      <c r="S23" s="4">
        <f t="shared" si="6"/>
        <v>8.9080459770114986E-2</v>
      </c>
      <c r="T23" s="4">
        <f t="shared" si="7"/>
        <v>0.17765773865077841</v>
      </c>
      <c r="U23" s="4">
        <f t="shared" si="8"/>
        <v>0.21648550724637686</v>
      </c>
      <c r="V23" s="4">
        <f t="shared" si="9"/>
        <v>0.27500562648283844</v>
      </c>
      <c r="W23" s="5"/>
      <c r="X23" s="33">
        <f t="shared" si="12"/>
        <v>45383</v>
      </c>
      <c r="Y23" s="5">
        <f t="shared" si="13"/>
        <v>0.10472389786926492</v>
      </c>
      <c r="Z23" s="5">
        <f t="shared" si="14"/>
        <v>0.10170218443546103</v>
      </c>
      <c r="AA23" s="5">
        <f t="shared" si="15"/>
        <v>8.8888879027356843E-2</v>
      </c>
      <c r="AB23" s="5">
        <f t="shared" si="16"/>
        <v>8.4944446396385459E-2</v>
      </c>
      <c r="AC23" s="5">
        <f t="shared" si="17"/>
        <v>8.8323475884612201E-2</v>
      </c>
      <c r="AD23" s="5">
        <f t="shared" si="18"/>
        <v>0.11613521003325321</v>
      </c>
      <c r="AE23" s="5"/>
    </row>
    <row r="24" spans="1:38" x14ac:dyDescent="0.25">
      <c r="A24" s="2">
        <f>Cautious!A24</f>
        <v>43586</v>
      </c>
      <c r="B24" s="3">
        <f>'Balanced '!B24</f>
        <v>139.4</v>
      </c>
      <c r="C24" s="3">
        <f>'Balanced '!C24</f>
        <v>7.9401618353276584</v>
      </c>
      <c r="D24" s="3">
        <f>'Balanced '!D24</f>
        <v>141.1</v>
      </c>
      <c r="E24" s="3">
        <f>'Balanced '!E24</f>
        <v>104.69252873112747</v>
      </c>
      <c r="F24" s="3">
        <f>'Balanced '!F24</f>
        <v>113.3</v>
      </c>
      <c r="G24" s="3">
        <f>'Balanced '!G24</f>
        <v>1031.0509999999999</v>
      </c>
      <c r="H24" s="3"/>
      <c r="I24" s="5">
        <f t="shared" si="19"/>
        <v>1.3081395348837293E-2</v>
      </c>
      <c r="J24" s="5">
        <f t="shared" si="20"/>
        <v>2.1566288675668659E-2</v>
      </c>
      <c r="K24" s="5">
        <f t="shared" si="21"/>
        <v>1.3649425287356364E-2</v>
      </c>
      <c r="L24" s="5">
        <f t="shared" si="22"/>
        <v>1.7619339674751482E-2</v>
      </c>
      <c r="M24" s="5">
        <f t="shared" si="23"/>
        <v>2.6268115942028908E-2</v>
      </c>
      <c r="N24" s="5">
        <f t="shared" si="24"/>
        <v>2.2236256757975855E-2</v>
      </c>
      <c r="O24" s="3"/>
      <c r="P24" s="2">
        <f t="shared" si="3"/>
        <v>44317</v>
      </c>
      <c r="Q24" s="4">
        <f t="shared" si="4"/>
        <v>0.21162123385939741</v>
      </c>
      <c r="R24" s="4">
        <f t="shared" si="5"/>
        <v>0.20645789400468431</v>
      </c>
      <c r="S24" s="4">
        <f t="shared" si="6"/>
        <v>9.0715804394046862E-2</v>
      </c>
      <c r="T24" s="4">
        <f t="shared" si="7"/>
        <v>0.17315396646304679</v>
      </c>
      <c r="U24" s="4">
        <f t="shared" si="8"/>
        <v>0.20211827007943506</v>
      </c>
      <c r="V24" s="4">
        <f t="shared" si="9"/>
        <v>0.26143129680297095</v>
      </c>
      <c r="W24" s="5"/>
      <c r="X24" s="33">
        <f t="shared" si="12"/>
        <v>45413</v>
      </c>
      <c r="Y24" s="5">
        <f t="shared" si="13"/>
        <v>0.1049109532502958</v>
      </c>
      <c r="Z24" s="5">
        <f t="shared" si="14"/>
        <v>0.10230310991169432</v>
      </c>
      <c r="AA24" s="5">
        <f t="shared" si="15"/>
        <v>8.9427144277721249E-2</v>
      </c>
      <c r="AB24" s="5">
        <f t="shared" si="16"/>
        <v>8.5097730757968323E-2</v>
      </c>
      <c r="AC24" s="5">
        <f t="shared" si="17"/>
        <v>8.91645198301632E-2</v>
      </c>
      <c r="AD24" s="5">
        <f t="shared" si="18"/>
        <v>0.11663912136716774</v>
      </c>
      <c r="AE24" s="5"/>
    </row>
    <row r="25" spans="1:38" x14ac:dyDescent="0.25">
      <c r="A25" s="2">
        <f>Cautious!A25</f>
        <v>43617</v>
      </c>
      <c r="B25" s="3">
        <f>'Balanced '!B25</f>
        <v>136.30000000000001</v>
      </c>
      <c r="C25" s="3">
        <f>'Balanced '!C25</f>
        <v>7.7257799587138063</v>
      </c>
      <c r="D25" s="3">
        <f>'Balanced '!D25</f>
        <v>137.19999999999999</v>
      </c>
      <c r="E25" s="3">
        <f>'Balanced '!E25</f>
        <v>101.94514161377153</v>
      </c>
      <c r="F25" s="3">
        <f>'Balanced '!F25</f>
        <v>111.4</v>
      </c>
      <c r="G25" s="3">
        <f>'Balanced '!G25</f>
        <v>1016.832</v>
      </c>
      <c r="H25" s="3"/>
      <c r="I25" s="5">
        <f t="shared" si="19"/>
        <v>-2.2238163558106129E-2</v>
      </c>
      <c r="J25" s="5">
        <f t="shared" si="20"/>
        <v>-2.6999686034107823E-2</v>
      </c>
      <c r="K25" s="5">
        <f t="shared" si="21"/>
        <v>-2.7639971651311167E-2</v>
      </c>
      <c r="L25" s="5">
        <f t="shared" si="22"/>
        <v>-2.6242437265144414E-2</v>
      </c>
      <c r="M25" s="5">
        <f t="shared" si="23"/>
        <v>-1.6769638128861356E-2</v>
      </c>
      <c r="N25" s="5">
        <f t="shared" si="24"/>
        <v>-1.3790782415224793E-2</v>
      </c>
      <c r="O25" s="3"/>
      <c r="P25" s="2">
        <f t="shared" si="3"/>
        <v>44348</v>
      </c>
      <c r="Q25" s="4">
        <f t="shared" si="4"/>
        <v>0.2413793103448274</v>
      </c>
      <c r="R25" s="4">
        <f t="shared" si="5"/>
        <v>0.23991494863586457</v>
      </c>
      <c r="S25" s="4">
        <f t="shared" si="6"/>
        <v>0.12536443148688059</v>
      </c>
      <c r="T25" s="4">
        <f t="shared" si="7"/>
        <v>0.20623246015331248</v>
      </c>
      <c r="U25" s="4">
        <f t="shared" si="8"/>
        <v>0.2226211849192099</v>
      </c>
      <c r="V25" s="4">
        <f t="shared" si="9"/>
        <v>0.27238324521651558</v>
      </c>
      <c r="W25" s="5"/>
      <c r="X25" s="33">
        <f t="shared" si="12"/>
        <v>45444</v>
      </c>
      <c r="Y25" s="5">
        <f t="shared" si="13"/>
        <v>0.10493368661335883</v>
      </c>
      <c r="Z25" s="5">
        <f t="shared" si="14"/>
        <v>0.10225937043182177</v>
      </c>
      <c r="AA25" s="5">
        <f t="shared" si="15"/>
        <v>8.9514184972962332E-2</v>
      </c>
      <c r="AB25" s="5">
        <f t="shared" si="16"/>
        <v>8.4889962382043271E-2</v>
      </c>
      <c r="AC25" s="5">
        <f t="shared" si="17"/>
        <v>8.8842673259350385E-2</v>
      </c>
      <c r="AD25" s="5">
        <f t="shared" si="18"/>
        <v>0.11683439903064816</v>
      </c>
      <c r="AE25" s="5"/>
    </row>
    <row r="26" spans="1:38" x14ac:dyDescent="0.25">
      <c r="A26" s="2">
        <f>Cautious!A26</f>
        <v>43647</v>
      </c>
      <c r="B26" s="3">
        <f>'Balanced '!B26</f>
        <v>139</v>
      </c>
      <c r="C26" s="3">
        <f>'Balanced '!C26</f>
        <v>7.959135672811823</v>
      </c>
      <c r="D26" s="3">
        <f>'Balanced '!D26</f>
        <v>141</v>
      </c>
      <c r="E26" s="3">
        <f>'Balanced '!E26</f>
        <v>104.59329640992199</v>
      </c>
      <c r="F26" s="3">
        <f>'Balanced '!F26</f>
        <v>114.2</v>
      </c>
      <c r="G26" s="3">
        <f>'Balanced '!G26</f>
        <v>1037.788</v>
      </c>
      <c r="H26" s="3"/>
      <c r="I26" s="5">
        <f t="shared" si="19"/>
        <v>1.9809244314013121E-2</v>
      </c>
      <c r="J26" s="5">
        <f t="shared" si="20"/>
        <v>3.0204809785556713E-2</v>
      </c>
      <c r="K26" s="5">
        <f t="shared" si="21"/>
        <v>2.7696793002915537E-2</v>
      </c>
      <c r="L26" s="5">
        <f t="shared" si="22"/>
        <v>2.5976272672053768E-2</v>
      </c>
      <c r="M26" s="5">
        <f t="shared" si="23"/>
        <v>2.5134649910233366E-2</v>
      </c>
      <c r="N26" s="5">
        <f t="shared" si="24"/>
        <v>2.060910750251764E-2</v>
      </c>
      <c r="O26" s="3"/>
      <c r="P26" s="2">
        <f t="shared" si="3"/>
        <v>44378</v>
      </c>
      <c r="Q26" s="4">
        <f t="shared" si="4"/>
        <v>0.24964028776978409</v>
      </c>
      <c r="R26" s="4">
        <f t="shared" si="5"/>
        <v>0.23900410487736992</v>
      </c>
      <c r="S26" s="4">
        <f t="shared" si="6"/>
        <v>0.12056737588652482</v>
      </c>
      <c r="T26" s="4">
        <f t="shared" si="7"/>
        <v>0.20074340806133098</v>
      </c>
      <c r="U26" s="4">
        <f t="shared" si="8"/>
        <v>0.23730297723292476</v>
      </c>
      <c r="V26" s="4">
        <f t="shared" si="9"/>
        <v>0.29178599097310809</v>
      </c>
      <c r="W26" s="5"/>
      <c r="X26" s="33">
        <f t="shared" si="12"/>
        <v>45474</v>
      </c>
      <c r="Y26" s="5">
        <f t="shared" si="13"/>
        <v>0.1042762539357599</v>
      </c>
      <c r="Z26" s="5">
        <f t="shared" si="14"/>
        <v>0.10144678055243879</v>
      </c>
      <c r="AA26" s="5">
        <f t="shared" si="15"/>
        <v>8.8595859012738962E-2</v>
      </c>
      <c r="AB26" s="5">
        <f t="shared" si="16"/>
        <v>8.4145051649653732E-2</v>
      </c>
      <c r="AC26" s="5">
        <f t="shared" si="17"/>
        <v>8.8258640394736146E-2</v>
      </c>
      <c r="AD26" s="5">
        <f t="shared" si="18"/>
        <v>0.11661623368822852</v>
      </c>
      <c r="AE26" s="5"/>
    </row>
    <row r="27" spans="1:38" x14ac:dyDescent="0.25">
      <c r="A27" s="2">
        <f>Cautious!A27</f>
        <v>43678</v>
      </c>
      <c r="B27" s="3">
        <f>'Balanced '!B27</f>
        <v>141.19999999999999</v>
      </c>
      <c r="C27" s="3">
        <f>'Balanced '!C27</f>
        <v>8.1099035019420143</v>
      </c>
      <c r="D27" s="3">
        <f>'Balanced '!D27</f>
        <v>142.1</v>
      </c>
      <c r="E27" s="3">
        <f>'Balanced '!E27</f>
        <v>106.10286613669605</v>
      </c>
      <c r="F27" s="3">
        <f>'Balanced '!F27</f>
        <v>116.3</v>
      </c>
      <c r="G27" s="3">
        <f>'Balanced '!G27</f>
        <v>1048.357</v>
      </c>
      <c r="H27" s="3"/>
      <c r="I27" s="5">
        <f t="shared" si="19"/>
        <v>1.582733812949632E-2</v>
      </c>
      <c r="J27" s="5">
        <f t="shared" si="20"/>
        <v>1.8942738926440193E-2</v>
      </c>
      <c r="K27" s="5">
        <f t="shared" si="21"/>
        <v>7.8014184397162721E-3</v>
      </c>
      <c r="L27" s="5">
        <f t="shared" si="22"/>
        <v>1.443275791650887E-2</v>
      </c>
      <c r="M27" s="5">
        <f t="shared" si="23"/>
        <v>1.838879159369522E-2</v>
      </c>
      <c r="N27" s="5">
        <f t="shared" si="24"/>
        <v>1.0184160926894472E-2</v>
      </c>
      <c r="O27" s="3"/>
      <c r="P27" s="2">
        <f t="shared" si="3"/>
        <v>44409</v>
      </c>
      <c r="Q27" s="4">
        <f t="shared" si="4"/>
        <v>0.25070821529745047</v>
      </c>
      <c r="R27" s="4">
        <f t="shared" si="5"/>
        <v>0.23503497799969905</v>
      </c>
      <c r="S27" s="4">
        <f t="shared" si="6"/>
        <v>0.11893033075299089</v>
      </c>
      <c r="T27" s="4">
        <f t="shared" si="7"/>
        <v>0.19375187455583193</v>
      </c>
      <c r="U27" s="4">
        <f t="shared" si="8"/>
        <v>0.25795356835769573</v>
      </c>
      <c r="V27" s="4">
        <f t="shared" si="9"/>
        <v>0.29230786840742229</v>
      </c>
      <c r="W27" s="5"/>
      <c r="X27" s="33">
        <f t="shared" si="12"/>
        <v>45505</v>
      </c>
      <c r="Y27" s="5">
        <f t="shared" si="13"/>
        <v>0.10410763982810534</v>
      </c>
      <c r="Z27" s="5">
        <f t="shared" si="14"/>
        <v>0.10090956900598495</v>
      </c>
      <c r="AA27" s="5">
        <f t="shared" si="15"/>
        <v>8.8075676340208214E-2</v>
      </c>
      <c r="AB27" s="5">
        <f t="shared" si="16"/>
        <v>8.361182865211747E-2</v>
      </c>
      <c r="AC27" s="5">
        <f t="shared" si="17"/>
        <v>8.7882480937086283E-2</v>
      </c>
      <c r="AD27" s="5">
        <f t="shared" si="18"/>
        <v>0.11650086409975748</v>
      </c>
      <c r="AE27" s="5"/>
    </row>
    <row r="28" spans="1:38" x14ac:dyDescent="0.25">
      <c r="A28" s="2">
        <f>Cautious!A28</f>
        <v>43709</v>
      </c>
      <c r="B28" s="3">
        <f>'Balanced '!B28</f>
        <v>140.9</v>
      </c>
      <c r="C28" s="3">
        <f>'Balanced '!C28</f>
        <v>8.1320984452188441</v>
      </c>
      <c r="D28" s="3">
        <f>'Balanced '!D28</f>
        <v>140.9</v>
      </c>
      <c r="E28" s="3">
        <f>'Balanced '!E28</f>
        <v>105.48764142173422</v>
      </c>
      <c r="F28" s="3">
        <f>'Balanced '!F28</f>
        <v>117.4</v>
      </c>
      <c r="G28" s="3">
        <f>'Balanced '!G28</f>
        <v>1055.174</v>
      </c>
      <c r="H28" s="3"/>
      <c r="I28" s="5">
        <f t="shared" si="19"/>
        <v>-2.124645892351154E-3</v>
      </c>
      <c r="J28" s="5">
        <f t="shared" si="20"/>
        <v>2.7367703292048985E-3</v>
      </c>
      <c r="K28" s="5">
        <f t="shared" si="21"/>
        <v>-8.4447572132300402E-3</v>
      </c>
      <c r="L28" s="5">
        <f t="shared" si="22"/>
        <v>-5.7983797927683737E-3</v>
      </c>
      <c r="M28" s="5">
        <f t="shared" si="23"/>
        <v>9.4582975064489132E-3</v>
      </c>
      <c r="N28" s="5">
        <f t="shared" si="24"/>
        <v>6.502555904143348E-3</v>
      </c>
      <c r="O28" s="3"/>
      <c r="P28" s="2">
        <f t="shared" si="3"/>
        <v>44440</v>
      </c>
      <c r="Q28" s="4">
        <f t="shared" si="4"/>
        <v>0.27892122072391756</v>
      </c>
      <c r="R28" s="4">
        <f t="shared" si="5"/>
        <v>0.25212057380008002</v>
      </c>
      <c r="S28" s="4">
        <f t="shared" si="6"/>
        <v>0.14904187366926899</v>
      </c>
      <c r="T28" s="4">
        <f t="shared" si="7"/>
        <v>0.21889055249460371</v>
      </c>
      <c r="U28" s="4">
        <f t="shared" si="8"/>
        <v>0.26831345826235092</v>
      </c>
      <c r="V28" s="4">
        <f t="shared" si="9"/>
        <v>0.2983640612827837</v>
      </c>
      <c r="W28" s="5"/>
      <c r="X28" s="33">
        <f>A88</f>
        <v>45536</v>
      </c>
      <c r="Y28" s="5">
        <f t="shared" si="13"/>
        <v>0.10402011853987715</v>
      </c>
      <c r="Z28" s="5">
        <f t="shared" si="14"/>
        <v>0.10075305941289747</v>
      </c>
      <c r="AA28" s="5">
        <f t="shared" si="15"/>
        <v>8.8063247107175974E-2</v>
      </c>
      <c r="AB28" s="5">
        <f t="shared" si="16"/>
        <v>8.3505525942324618E-2</v>
      </c>
      <c r="AC28" s="5">
        <f t="shared" si="17"/>
        <v>8.7724368172194159E-2</v>
      </c>
      <c r="AD28" s="5">
        <f t="shared" si="18"/>
        <v>0.11651898485466493</v>
      </c>
      <c r="AE28" s="5"/>
    </row>
    <row r="29" spans="1:38" x14ac:dyDescent="0.25">
      <c r="A29" s="2">
        <f>Cautious!A29</f>
        <v>43739</v>
      </c>
      <c r="B29" s="3">
        <f>'Balanced '!B29</f>
        <v>143.5</v>
      </c>
      <c r="C29" s="3">
        <f>'Balanced '!C29</f>
        <v>8.2626411610113433</v>
      </c>
      <c r="D29" s="3">
        <f>'Balanced '!D29</f>
        <v>142.80000000000001</v>
      </c>
      <c r="E29" s="3">
        <f>'Balanced '!E29</f>
        <v>106.67576426915319</v>
      </c>
      <c r="F29" s="3">
        <f>'Balanced '!F29</f>
        <v>117.6</v>
      </c>
      <c r="G29" s="3">
        <f>'Balanced '!G29</f>
        <v>1060.46</v>
      </c>
      <c r="H29" s="3"/>
      <c r="I29" s="5">
        <f t="shared" si="19"/>
        <v>1.8452803406671357E-2</v>
      </c>
      <c r="J29" s="5">
        <f t="shared" si="20"/>
        <v>1.6052771209287317E-2</v>
      </c>
      <c r="K29" s="5">
        <f t="shared" si="21"/>
        <v>1.3484740951029138E-2</v>
      </c>
      <c r="L29" s="5">
        <f t="shared" si="22"/>
        <v>1.1263147335609791E-2</v>
      </c>
      <c r="M29" s="5">
        <f t="shared" si="23"/>
        <v>1.7035775127767344E-3</v>
      </c>
      <c r="N29" s="5">
        <f t="shared" si="24"/>
        <v>5.009600312365599E-3</v>
      </c>
      <c r="O29" s="3"/>
      <c r="P29" s="2">
        <f t="shared" si="3"/>
        <v>44470</v>
      </c>
      <c r="Q29" s="4">
        <f t="shared" si="4"/>
        <v>0.22926829268292687</v>
      </c>
      <c r="R29" s="4">
        <f t="shared" si="5"/>
        <v>0.20985621428532597</v>
      </c>
      <c r="S29" s="4">
        <f t="shared" si="6"/>
        <v>0.10924369747899154</v>
      </c>
      <c r="T29" s="4">
        <f t="shared" si="7"/>
        <v>0.18566559120269965</v>
      </c>
      <c r="U29" s="4">
        <f t="shared" si="8"/>
        <v>0.22704081632653078</v>
      </c>
      <c r="V29" s="4">
        <f t="shared" si="9"/>
        <v>0.2657714576693132</v>
      </c>
      <c r="W29" s="5"/>
      <c r="X29" s="33">
        <f t="shared" si="12"/>
        <v>45566</v>
      </c>
      <c r="Y29" s="5">
        <f t="shared" si="13"/>
        <v>0.10397261706570496</v>
      </c>
      <c r="Z29" s="5">
        <f t="shared" si="14"/>
        <v>0.10075207814063272</v>
      </c>
      <c r="AA29" s="5">
        <f t="shared" si="15"/>
        <v>8.7956560853007779E-2</v>
      </c>
      <c r="AB29" s="5">
        <f t="shared" si="16"/>
        <v>8.3508795191491375E-2</v>
      </c>
      <c r="AC29" s="5">
        <f t="shared" si="17"/>
        <v>8.7714051572049784E-2</v>
      </c>
      <c r="AD29" s="5">
        <f t="shared" si="18"/>
        <v>0.11664090322511675</v>
      </c>
      <c r="AE29" s="5"/>
    </row>
    <row r="30" spans="1:38" x14ac:dyDescent="0.25">
      <c r="A30" s="2">
        <f>Cautious!A30</f>
        <v>43770</v>
      </c>
      <c r="B30" s="3">
        <f>'Balanced '!B30</f>
        <v>143.69999999999999</v>
      </c>
      <c r="C30" s="3">
        <f>'Balanced '!C30</f>
        <v>8.2606752157311423</v>
      </c>
      <c r="D30" s="3">
        <f>'Balanced '!D30</f>
        <v>143.19999999999999</v>
      </c>
      <c r="E30" s="3">
        <f>'Balanced '!E30</f>
        <v>106.62450207478638</v>
      </c>
      <c r="F30" s="3">
        <f>'Balanced '!F30</f>
        <v>117.2</v>
      </c>
      <c r="G30" s="3">
        <f>'Balanced '!G30</f>
        <v>1052.009</v>
      </c>
      <c r="H30" s="3"/>
      <c r="I30" s="5">
        <f t="shared" si="19"/>
        <v>1.3937282229964365E-3</v>
      </c>
      <c r="J30" s="5">
        <f t="shared" si="20"/>
        <v>-2.3793182372213381E-4</v>
      </c>
      <c r="K30" s="5">
        <f t="shared" si="21"/>
        <v>2.8011204481791121E-3</v>
      </c>
      <c r="L30" s="5">
        <f t="shared" si="22"/>
        <v>-4.8054208674309787E-4</v>
      </c>
      <c r="M30" s="5">
        <f t="shared" si="23"/>
        <v>-3.4013605442176145E-3</v>
      </c>
      <c r="N30" s="5">
        <f t="shared" si="24"/>
        <v>-7.9691831846557364E-3</v>
      </c>
      <c r="O30" s="3"/>
      <c r="P30" s="2">
        <f t="shared" si="3"/>
        <v>44501</v>
      </c>
      <c r="Q30" s="4">
        <f t="shared" si="4"/>
        <v>0.27279053583855267</v>
      </c>
      <c r="R30" s="4">
        <f t="shared" si="5"/>
        <v>0.25043316623885542</v>
      </c>
      <c r="S30" s="4">
        <f t="shared" si="6"/>
        <v>0.13756983240223478</v>
      </c>
      <c r="T30" s="4">
        <f t="shared" si="7"/>
        <v>0.21373599674779786</v>
      </c>
      <c r="U30" s="4">
        <f t="shared" si="8"/>
        <v>0.28498293515358353</v>
      </c>
      <c r="V30" s="4">
        <f t="shared" si="9"/>
        <v>0.32546394565065517</v>
      </c>
      <c r="W30" s="5"/>
      <c r="X30" s="33">
        <f t="shared" si="12"/>
        <v>45597</v>
      </c>
      <c r="Y30" s="5">
        <f t="shared" si="13"/>
        <v>0.10388010094898861</v>
      </c>
      <c r="Z30" s="5">
        <f t="shared" si="14"/>
        <v>0.10074583765851412</v>
      </c>
      <c r="AA30" s="5">
        <f t="shared" si="15"/>
        <v>8.7999307063461527E-2</v>
      </c>
      <c r="AB30" s="5">
        <f t="shared" si="16"/>
        <v>8.3465032300339831E-2</v>
      </c>
      <c r="AC30" s="5">
        <f t="shared" si="17"/>
        <v>8.7971187512370722E-2</v>
      </c>
      <c r="AD30" s="5">
        <f t="shared" si="18"/>
        <v>0.11668680836295726</v>
      </c>
      <c r="AE30" s="5"/>
    </row>
    <row r="31" spans="1:38" x14ac:dyDescent="0.25">
      <c r="A31" s="2">
        <f>Cautious!A31</f>
        <v>43800</v>
      </c>
      <c r="B31" s="3">
        <f>'Balanced '!B31</f>
        <v>147</v>
      </c>
      <c r="C31" s="3">
        <f>'Balanced '!C31</f>
        <v>8.4474994871696367</v>
      </c>
      <c r="D31" s="3">
        <f>'Balanced '!D31</f>
        <v>144.80000000000001</v>
      </c>
      <c r="E31" s="3">
        <f>'Balanced '!E31</f>
        <v>108.54448288673564</v>
      </c>
      <c r="F31" s="3">
        <f>'Balanced '!F31</f>
        <v>118.7</v>
      </c>
      <c r="G31" s="3">
        <f>'Balanced '!G31</f>
        <v>1061.7819999999999</v>
      </c>
      <c r="H31" s="3"/>
      <c r="I31" s="5">
        <f t="shared" si="19"/>
        <v>2.2964509394572105E-2</v>
      </c>
      <c r="J31" s="5">
        <f t="shared" si="20"/>
        <v>2.2616101778546786E-2</v>
      </c>
      <c r="K31" s="5">
        <f t="shared" si="21"/>
        <v>1.1173184357542059E-2</v>
      </c>
      <c r="L31" s="5">
        <f t="shared" si="22"/>
        <v>1.8006938129498461E-2</v>
      </c>
      <c r="M31" s="5">
        <f t="shared" si="23"/>
        <v>1.2798634812286689E-2</v>
      </c>
      <c r="N31" s="5">
        <f t="shared" si="24"/>
        <v>9.2898444785167334E-3</v>
      </c>
      <c r="O31" s="3"/>
      <c r="P31" s="2">
        <f t="shared" si="3"/>
        <v>44531</v>
      </c>
      <c r="Q31" s="4">
        <f t="shared" si="4"/>
        <v>0.23877551020408158</v>
      </c>
      <c r="R31" s="4">
        <f t="shared" si="5"/>
        <v>0.23051129444197829</v>
      </c>
      <c r="S31" s="4">
        <f t="shared" si="6"/>
        <v>0.1215469613259668</v>
      </c>
      <c r="T31" s="4">
        <f t="shared" si="7"/>
        <v>0.19859055866389755</v>
      </c>
      <c r="U31" s="4">
        <f t="shared" si="8"/>
        <v>0.307497893850042</v>
      </c>
      <c r="V31" s="4">
        <f t="shared" si="9"/>
        <v>0.32550749588898681</v>
      </c>
      <c r="W31" s="5"/>
      <c r="X31" s="33">
        <f t="shared" si="12"/>
        <v>45627</v>
      </c>
      <c r="Y31" s="5">
        <f t="shared" si="13"/>
        <v>0.10506634774833151</v>
      </c>
      <c r="Z31" s="5">
        <f t="shared" si="14"/>
        <v>0.10260122522466655</v>
      </c>
      <c r="AA31" s="5">
        <f t="shared" si="15"/>
        <v>8.9438775752144872E-2</v>
      </c>
      <c r="AB31" s="5">
        <f t="shared" si="16"/>
        <v>8.4127499380510451E-2</v>
      </c>
      <c r="AC31" s="5">
        <f t="shared" si="17"/>
        <v>9.0633162139217557E-2</v>
      </c>
      <c r="AD31" s="5">
        <f t="shared" si="18"/>
        <v>0.11726491348471797</v>
      </c>
      <c r="AE31" s="5"/>
    </row>
    <row r="32" spans="1:38" x14ac:dyDescent="0.25">
      <c r="A32" s="2">
        <f>Cautious!A32</f>
        <v>43831</v>
      </c>
      <c r="B32" s="3">
        <f>'Balanced '!B32</f>
        <v>148.6</v>
      </c>
      <c r="C32" s="3">
        <f>'Balanced '!C32</f>
        <v>8.4920001667322875</v>
      </c>
      <c r="D32" s="3">
        <f>'Balanced '!D32</f>
        <v>146.5</v>
      </c>
      <c r="E32" s="3">
        <f>'Balanced '!E32</f>
        <v>109.34461206119485</v>
      </c>
      <c r="F32" s="3">
        <f>'Balanced '!F32</f>
        <v>119.3</v>
      </c>
      <c r="G32" s="3">
        <f>'Balanced '!G32</f>
        <v>1061.4659999999999</v>
      </c>
      <c r="H32" s="3"/>
      <c r="I32" s="5">
        <f t="shared" si="19"/>
        <v>1.088435374149656E-2</v>
      </c>
      <c r="J32" s="5">
        <f t="shared" si="20"/>
        <v>5.2679114843676546E-3</v>
      </c>
      <c r="K32" s="5">
        <f t="shared" si="21"/>
        <v>1.1740331491712627E-2</v>
      </c>
      <c r="L32" s="5">
        <f t="shared" si="22"/>
        <v>7.3714402904672422E-3</v>
      </c>
      <c r="M32" s="5">
        <f t="shared" si="23"/>
        <v>5.0547598989047543E-3</v>
      </c>
      <c r="N32" s="5">
        <f t="shared" si="24"/>
        <v>-2.9761288098689839E-4</v>
      </c>
      <c r="O32" s="3"/>
      <c r="P32" s="2">
        <f t="shared" si="3"/>
        <v>44562</v>
      </c>
      <c r="Q32" s="4">
        <f t="shared" si="4"/>
        <v>0.24899057873485869</v>
      </c>
      <c r="R32" s="4">
        <f t="shared" si="5"/>
        <v>0.24514019661752443</v>
      </c>
      <c r="S32" s="4">
        <f t="shared" si="6"/>
        <v>0.13788395904436851</v>
      </c>
      <c r="T32" s="4">
        <f t="shared" si="7"/>
        <v>0.20298391698422655</v>
      </c>
      <c r="U32" s="4">
        <f t="shared" si="8"/>
        <v>0.34702430846605192</v>
      </c>
      <c r="V32" s="4">
        <f t="shared" si="9"/>
        <v>0.33532303436944777</v>
      </c>
      <c r="W32" s="5"/>
      <c r="X32" s="33">
        <f t="shared" si="12"/>
        <v>45658</v>
      </c>
      <c r="Y32" s="5">
        <f t="shared" si="13"/>
        <v>0.10498579176674686</v>
      </c>
      <c r="Z32" s="5">
        <f t="shared" si="14"/>
        <v>0.10258239499435916</v>
      </c>
      <c r="AA32" s="5">
        <f t="shared" si="15"/>
        <v>8.9541932147010173E-2</v>
      </c>
      <c r="AB32" s="5">
        <f t="shared" si="16"/>
        <v>8.410572685562101E-2</v>
      </c>
      <c r="AC32" s="5">
        <f t="shared" si="17"/>
        <v>9.1032326593066509E-2</v>
      </c>
      <c r="AD32" s="5">
        <f t="shared" si="18"/>
        <v>0.11737751454551239</v>
      </c>
      <c r="AE32" s="5"/>
    </row>
    <row r="33" spans="1:31" x14ac:dyDescent="0.25">
      <c r="A33" s="2">
        <f>Cautious!A33</f>
        <v>43862</v>
      </c>
      <c r="B33" s="3">
        <f>'Balanced '!B33</f>
        <v>149</v>
      </c>
      <c r="C33" s="3">
        <f>'Balanced '!C33</f>
        <v>8.583051504044823</v>
      </c>
      <c r="D33" s="3">
        <f>'Balanced '!D33</f>
        <v>146</v>
      </c>
      <c r="E33" s="3">
        <f>'Balanced '!E33</f>
        <v>109.65477185188203</v>
      </c>
      <c r="F33" s="3">
        <f>'Balanced '!F33</f>
        <v>119.9</v>
      </c>
      <c r="G33" s="3">
        <f>'Balanced '!G33</f>
        <v>1083.037</v>
      </c>
      <c r="H33" s="3"/>
      <c r="I33" s="5">
        <f t="shared" si="19"/>
        <v>2.6917900403768888E-3</v>
      </c>
      <c r="J33" s="5">
        <f t="shared" si="20"/>
        <v>1.0722013132928601E-2</v>
      </c>
      <c r="K33" s="5">
        <f t="shared" si="21"/>
        <v>-3.4129692832764505E-3</v>
      </c>
      <c r="L33" s="5">
        <f t="shared" si="22"/>
        <v>2.836534739485828E-3</v>
      </c>
      <c r="M33" s="5">
        <f t="shared" si="23"/>
        <v>5.0293378038558968E-3</v>
      </c>
      <c r="N33" s="5">
        <f t="shared" si="24"/>
        <v>2.0321894436562397E-2</v>
      </c>
      <c r="O33" s="3"/>
      <c r="P33" s="2">
        <f t="shared" si="3"/>
        <v>44593</v>
      </c>
      <c r="Q33" s="4">
        <f t="shared" si="4"/>
        <v>0.20536912751677849</v>
      </c>
      <c r="R33" s="4">
        <f t="shared" si="5"/>
        <v>0.19494763018401703</v>
      </c>
      <c r="S33" s="4">
        <f t="shared" si="6"/>
        <v>0.11301369863013698</v>
      </c>
      <c r="T33" s="4">
        <f t="shared" si="7"/>
        <v>0.15801636776797806</v>
      </c>
      <c r="U33" s="4">
        <f t="shared" si="8"/>
        <v>0.26355296080066715</v>
      </c>
      <c r="V33" s="4">
        <f t="shared" si="9"/>
        <v>0.23236786924177105</v>
      </c>
      <c r="W33" s="5"/>
      <c r="X33" s="33">
        <f t="shared" si="12"/>
        <v>45689</v>
      </c>
      <c r="Y33" s="5">
        <f t="shared" si="13"/>
        <v>0.10519802364135752</v>
      </c>
      <c r="Z33" s="5">
        <f t="shared" si="14"/>
        <v>0.10271820052671374</v>
      </c>
      <c r="AA33" s="5">
        <f t="shared" si="15"/>
        <v>8.9724141946761329E-2</v>
      </c>
      <c r="AB33" s="5">
        <f t="shared" si="16"/>
        <v>8.4439984369030108E-2</v>
      </c>
      <c r="AC33" s="5">
        <f t="shared" si="17"/>
        <v>9.1412947651063919E-2</v>
      </c>
      <c r="AD33" s="5">
        <f t="shared" si="18"/>
        <v>0.11752578366397391</v>
      </c>
      <c r="AE33" s="5"/>
    </row>
    <row r="34" spans="1:31" x14ac:dyDescent="0.25">
      <c r="A34" s="2">
        <f>Cautious!A34</f>
        <v>43891</v>
      </c>
      <c r="B34" s="3">
        <f>'Balanced '!B34</f>
        <v>141.69999999999999</v>
      </c>
      <c r="C34" s="3">
        <f>'Balanced '!C34</f>
        <v>8.2234190913536214</v>
      </c>
      <c r="D34" s="3">
        <f>'Balanced '!D34</f>
        <v>139.19999999999999</v>
      </c>
      <c r="E34" s="3">
        <f>'Balanced '!E34</f>
        <v>105.30383431807957</v>
      </c>
      <c r="F34" s="3">
        <f>'Balanced '!F34</f>
        <v>118.9</v>
      </c>
      <c r="G34" s="3">
        <f>'Balanced '!G34</f>
        <v>1061.4749999999999</v>
      </c>
      <c r="H34" s="3"/>
      <c r="I34" s="5">
        <f t="shared" si="19"/>
        <v>-4.8993288590604103E-2</v>
      </c>
      <c r="J34" s="5">
        <f t="shared" si="20"/>
        <v>-4.1900297641430009E-2</v>
      </c>
      <c r="K34" s="5">
        <f t="shared" si="21"/>
        <v>-4.6575342465753504E-2</v>
      </c>
      <c r="L34" s="5">
        <f t="shared" si="22"/>
        <v>-3.9678506099849124E-2</v>
      </c>
      <c r="M34" s="5">
        <f t="shared" si="23"/>
        <v>-8.3402835696413675E-3</v>
      </c>
      <c r="N34" s="5">
        <f t="shared" si="24"/>
        <v>-1.9908830446236023E-2</v>
      </c>
      <c r="O34" s="3"/>
      <c r="P34" s="2">
        <f t="shared" ref="P34:P65" si="25">A58</f>
        <v>44621</v>
      </c>
      <c r="Q34" s="4">
        <f t="shared" ref="Q34:Q65" si="26">(B58-B34)/B34</f>
        <v>0.23782639378969669</v>
      </c>
      <c r="R34" s="4">
        <f t="shared" ref="R34:R65" si="27">(C58-C34)/C34</f>
        <v>0.22029903967771178</v>
      </c>
      <c r="S34" s="4">
        <f t="shared" ref="S34:S65" si="28">(D58-D34)/D34</f>
        <v>0.13721264367816111</v>
      </c>
      <c r="T34" s="4">
        <f t="shared" ref="T34:T65" si="29">(E58-E34)/E34</f>
        <v>0.1869367156446787</v>
      </c>
      <c r="U34" s="4">
        <f t="shared" ref="U34:U65" si="30">(F58-F34)/F34</f>
        <v>0.24390243902439024</v>
      </c>
      <c r="V34" s="4">
        <f t="shared" ref="V34:V65" si="31">(G58-G34)/G34</f>
        <v>0.22235568430721411</v>
      </c>
      <c r="W34" s="5"/>
      <c r="X34" s="33">
        <f t="shared" si="12"/>
        <v>45717</v>
      </c>
      <c r="Y34" s="5">
        <f t="shared" si="13"/>
        <v>0.10534370436413268</v>
      </c>
      <c r="Z34" s="5">
        <f t="shared" si="14"/>
        <v>0.10277453193802957</v>
      </c>
      <c r="AA34" s="5">
        <f t="shared" si="15"/>
        <v>8.9675442085786899E-2</v>
      </c>
      <c r="AB34" s="5">
        <f t="shared" si="16"/>
        <v>8.4495035674849381E-2</v>
      </c>
      <c r="AC34" s="5">
        <f t="shared" si="17"/>
        <v>9.1596797340841862E-2</v>
      </c>
      <c r="AD34" s="5">
        <f t="shared" si="18"/>
        <v>0.11779924049333841</v>
      </c>
      <c r="AE34" s="5"/>
    </row>
    <row r="35" spans="1:31" x14ac:dyDescent="0.25">
      <c r="A35" s="2">
        <f>Cautious!A35</f>
        <v>43922</v>
      </c>
      <c r="B35" s="3">
        <f>'Balanced '!B35</f>
        <v>127.3</v>
      </c>
      <c r="C35" s="3">
        <f>'Balanced '!C35</f>
        <v>7.5517437358933099</v>
      </c>
      <c r="D35" s="3">
        <f>'Balanced '!D35</f>
        <v>127.3</v>
      </c>
      <c r="E35" s="3">
        <f>'Balanced '!E35</f>
        <v>97.518094614020754</v>
      </c>
      <c r="F35" s="3">
        <f>'Balanced '!F35</f>
        <v>115.9</v>
      </c>
      <c r="G35" s="3">
        <f>'Balanced '!G35</f>
        <v>983.66200000000003</v>
      </c>
      <c r="H35" s="3"/>
      <c r="I35" s="5">
        <f t="shared" si="19"/>
        <v>-0.10162314749470708</v>
      </c>
      <c r="J35" s="5">
        <f t="shared" si="20"/>
        <v>-8.1678356410964562E-2</v>
      </c>
      <c r="K35" s="5">
        <f t="shared" si="21"/>
        <v>-8.5488505747126381E-2</v>
      </c>
      <c r="L35" s="5">
        <f t="shared" si="22"/>
        <v>-7.3935956411058074E-2</v>
      </c>
      <c r="M35" s="5">
        <f t="shared" si="23"/>
        <v>-2.5231286795626577E-2</v>
      </c>
      <c r="N35" s="5">
        <f t="shared" si="24"/>
        <v>-7.330648390211722E-2</v>
      </c>
      <c r="O35" s="3"/>
      <c r="P35" s="2">
        <f t="shared" si="25"/>
        <v>44652</v>
      </c>
      <c r="Q35" s="4">
        <f t="shared" si="26"/>
        <v>0.40219952867242736</v>
      </c>
      <c r="R35" s="4">
        <f t="shared" si="27"/>
        <v>0.34619535685576919</v>
      </c>
      <c r="S35" s="4">
        <f t="shared" si="28"/>
        <v>0.26394344069128051</v>
      </c>
      <c r="T35" s="4">
        <f t="shared" si="29"/>
        <v>0.30168390763023184</v>
      </c>
      <c r="U35" s="4">
        <f t="shared" si="30"/>
        <v>0.30974978429680761</v>
      </c>
      <c r="V35" s="4">
        <f t="shared" si="31"/>
        <v>0.3476173726340957</v>
      </c>
      <c r="W35" s="5"/>
      <c r="X35" s="33">
        <f t="shared" si="12"/>
        <v>45748</v>
      </c>
      <c r="Y35" s="5">
        <f t="shared" si="13"/>
        <v>0.10518962444642575</v>
      </c>
      <c r="Z35" s="5">
        <f t="shared" si="14"/>
        <v>0.10367125728725096</v>
      </c>
      <c r="AA35" s="5">
        <f t="shared" si="15"/>
        <v>8.9113690500979434E-2</v>
      </c>
      <c r="AB35" s="5">
        <f t="shared" si="16"/>
        <v>8.3987042456437261E-2</v>
      </c>
      <c r="AC35" s="5">
        <f t="shared" si="17"/>
        <v>9.5899987593661973E-2</v>
      </c>
      <c r="AD35" s="5">
        <f t="shared" si="18"/>
        <v>0.12068194342251917</v>
      </c>
      <c r="AE35" s="5"/>
    </row>
    <row r="36" spans="1:31" x14ac:dyDescent="0.25">
      <c r="A36" s="2">
        <f>Cautious!A36</f>
        <v>43952</v>
      </c>
      <c r="B36" s="3">
        <f>'Balanced '!B36</f>
        <v>137.19999999999999</v>
      </c>
      <c r="C36" s="3">
        <f>'Balanced '!C36</f>
        <v>8.1025370259122909</v>
      </c>
      <c r="D36" s="3">
        <f>'Balanced '!D36</f>
        <v>133</v>
      </c>
      <c r="E36" s="3">
        <f>'Balanced '!E36</f>
        <v>103.1890728440485</v>
      </c>
      <c r="F36" s="3">
        <f>'Balanced '!F36</f>
        <v>122</v>
      </c>
      <c r="G36" s="3">
        <f>'Balanced '!G36</f>
        <v>1055.596</v>
      </c>
      <c r="H36" s="3"/>
      <c r="I36" s="5">
        <f t="shared" si="19"/>
        <v>7.7769049489395059E-2</v>
      </c>
      <c r="J36" s="5">
        <f t="shared" si="20"/>
        <v>7.2935908484429865E-2</v>
      </c>
      <c r="K36" s="5">
        <f t="shared" si="21"/>
        <v>4.47761194029851E-2</v>
      </c>
      <c r="L36" s="5">
        <f t="shared" si="22"/>
        <v>5.8153086896064028E-2</v>
      </c>
      <c r="M36" s="5">
        <f t="shared" si="23"/>
        <v>5.263157894736837E-2</v>
      </c>
      <c r="N36" s="5">
        <f t="shared" si="24"/>
        <v>7.3128777974548129E-2</v>
      </c>
      <c r="O36" s="3"/>
      <c r="P36" s="2">
        <f t="shared" si="25"/>
        <v>44682</v>
      </c>
      <c r="Q36" s="4">
        <f t="shared" si="26"/>
        <v>0.26311953352769696</v>
      </c>
      <c r="R36" s="4">
        <f t="shared" si="27"/>
        <v>0.21561578371753318</v>
      </c>
      <c r="S36" s="4">
        <f t="shared" si="28"/>
        <v>0.18195488721804504</v>
      </c>
      <c r="T36" s="4">
        <f t="shared" si="29"/>
        <v>0.20571675984443366</v>
      </c>
      <c r="U36" s="4">
        <f t="shared" si="30"/>
        <v>0.2401639344262296</v>
      </c>
      <c r="V36" s="4">
        <f t="shared" si="31"/>
        <v>0.16370278023031548</v>
      </c>
      <c r="W36" s="5"/>
      <c r="X36" s="33">
        <f t="shared" si="12"/>
        <v>45778</v>
      </c>
      <c r="Y36" s="5">
        <f t="shared" si="13"/>
        <v>9.3980982967562368E-2</v>
      </c>
      <c r="Z36" s="5">
        <f t="shared" si="14"/>
        <v>9.6757781068071883E-2</v>
      </c>
      <c r="AA36" s="5">
        <f t="shared" si="15"/>
        <v>8.0001464540755504E-2</v>
      </c>
      <c r="AB36" s="5">
        <f t="shared" si="16"/>
        <v>7.6813150092794366E-2</v>
      </c>
      <c r="AC36" s="5">
        <f t="shared" si="17"/>
        <v>9.5385033166960884E-2</v>
      </c>
      <c r="AD36" s="5">
        <f t="shared" si="18"/>
        <v>0.11532729403610274</v>
      </c>
      <c r="AE36" s="5"/>
    </row>
    <row r="37" spans="1:31" x14ac:dyDescent="0.25">
      <c r="A37" s="2">
        <f>Cautious!A37</f>
        <v>43983</v>
      </c>
      <c r="B37" s="3">
        <f>'Balanced '!B37</f>
        <v>141.9</v>
      </c>
      <c r="C37" s="3">
        <f>'Balanced '!C37</f>
        <v>8.2687806648839075</v>
      </c>
      <c r="D37" s="3">
        <f>'Balanced '!D37</f>
        <v>134.80000000000001</v>
      </c>
      <c r="E37" s="3">
        <f>'Balanced '!E37</f>
        <v>104.8250736404153</v>
      </c>
      <c r="F37" s="3">
        <f>'Balanced '!F37</f>
        <v>123.5</v>
      </c>
      <c r="G37" s="3">
        <f>'Balanced '!G37</f>
        <v>1090.9190000000001</v>
      </c>
      <c r="H37" s="3"/>
      <c r="I37" s="5">
        <f t="shared" si="19"/>
        <v>3.4256559766763978E-2</v>
      </c>
      <c r="J37" s="5">
        <f t="shared" si="20"/>
        <v>2.0517479702957451E-2</v>
      </c>
      <c r="K37" s="5">
        <f t="shared" si="21"/>
        <v>1.353383458646625E-2</v>
      </c>
      <c r="L37" s="5">
        <f t="shared" si="22"/>
        <v>1.5854399611084001E-2</v>
      </c>
      <c r="M37" s="5">
        <f t="shared" si="23"/>
        <v>1.2295081967213115E-2</v>
      </c>
      <c r="N37" s="5">
        <f t="shared" si="24"/>
        <v>3.3462612590422942E-2</v>
      </c>
      <c r="O37" s="3"/>
      <c r="P37" s="2">
        <f t="shared" si="25"/>
        <v>44713</v>
      </c>
      <c r="Q37" s="4">
        <f t="shared" si="26"/>
        <v>0.20718816067653281</v>
      </c>
      <c r="R37" s="4">
        <f t="shared" si="27"/>
        <v>0.18029377951549375</v>
      </c>
      <c r="S37" s="4">
        <f t="shared" si="28"/>
        <v>0.15875370919881288</v>
      </c>
      <c r="T37" s="4">
        <f t="shared" si="29"/>
        <v>0.16665694596486208</v>
      </c>
      <c r="U37" s="4">
        <f t="shared" si="30"/>
        <v>0.18704453441295543</v>
      </c>
      <c r="V37" s="4">
        <f t="shared" si="31"/>
        <v>0.10328997844936223</v>
      </c>
      <c r="W37" s="5"/>
      <c r="X37" s="33">
        <f t="shared" si="12"/>
        <v>45809</v>
      </c>
      <c r="Y37" s="5">
        <f t="shared" si="13"/>
        <v>8.9077890874716792E-2</v>
      </c>
      <c r="Z37" s="5">
        <f t="shared" si="14"/>
        <v>9.2858619888183822E-2</v>
      </c>
      <c r="AA37" s="5">
        <f t="shared" si="15"/>
        <v>7.8698829096591025E-2</v>
      </c>
      <c r="AB37" s="5">
        <f t="shared" si="16"/>
        <v>7.394308819732856E-2</v>
      </c>
      <c r="AC37" s="5">
        <f t="shared" si="17"/>
        <v>9.4057867592094266E-2</v>
      </c>
      <c r="AD37" s="5">
        <f t="shared" si="18"/>
        <v>0.11441453954517906</v>
      </c>
      <c r="AE37" s="5"/>
    </row>
    <row r="38" spans="1:31" x14ac:dyDescent="0.25">
      <c r="A38" s="2">
        <f>Cautious!A38</f>
        <v>44013</v>
      </c>
      <c r="B38" s="3">
        <f>'Balanced '!B38</f>
        <v>145</v>
      </c>
      <c r="C38" s="3">
        <f>'Balanced '!C38</f>
        <v>8.3718340054228442</v>
      </c>
      <c r="D38" s="3">
        <f>'Balanced '!D38</f>
        <v>135</v>
      </c>
      <c r="E38" s="3">
        <f>'Balanced '!E38</f>
        <v>106.57237767225745</v>
      </c>
      <c r="F38" s="3">
        <f>'Balanced '!F38</f>
        <v>124.6</v>
      </c>
      <c r="G38" s="3">
        <f>'Balanced '!G38</f>
        <v>1106.0319999999999</v>
      </c>
      <c r="H38" s="3"/>
      <c r="I38" s="5">
        <f t="shared" si="19"/>
        <v>2.1846370683579946E-2</v>
      </c>
      <c r="J38" s="5">
        <f t="shared" si="20"/>
        <v>1.2462942810490369E-2</v>
      </c>
      <c r="K38" s="5">
        <f t="shared" si="21"/>
        <v>1.4836795252224674E-3</v>
      </c>
      <c r="L38" s="5">
        <f t="shared" si="22"/>
        <v>1.6668760356286318E-2</v>
      </c>
      <c r="M38" s="5">
        <f t="shared" si="23"/>
        <v>8.9068825910930717E-3</v>
      </c>
      <c r="N38" s="5">
        <f t="shared" si="24"/>
        <v>1.3853457497760903E-2</v>
      </c>
      <c r="O38" s="3"/>
      <c r="P38" s="2">
        <f t="shared" si="25"/>
        <v>44743</v>
      </c>
      <c r="Q38" s="4">
        <f t="shared" si="26"/>
        <v>0.12206896551724131</v>
      </c>
      <c r="R38" s="4">
        <f t="shared" si="27"/>
        <v>0.1133869601957545</v>
      </c>
      <c r="S38" s="4">
        <f t="shared" si="28"/>
        <v>0.10666666666666672</v>
      </c>
      <c r="T38" s="4">
        <f t="shared" si="29"/>
        <v>0.10000632518512192</v>
      </c>
      <c r="U38" s="4">
        <f t="shared" si="30"/>
        <v>0.15168539325842703</v>
      </c>
      <c r="V38" s="4">
        <f t="shared" si="31"/>
        <v>1.8867446873146679E-2</v>
      </c>
      <c r="W38" s="5"/>
      <c r="X38" s="33">
        <f t="shared" si="12"/>
        <v>45839</v>
      </c>
      <c r="Y38" s="5">
        <f t="shared" ref="Y38:AD41" si="32">STDEV(I38:I98)*$X$1</f>
        <v>8.8221574637526862E-2</v>
      </c>
      <c r="Z38" s="5">
        <f t="shared" si="32"/>
        <v>9.2648479009436666E-2</v>
      </c>
      <c r="AA38" s="5">
        <f t="shared" si="32"/>
        <v>7.8618425246195653E-2</v>
      </c>
      <c r="AB38" s="5">
        <f t="shared" si="32"/>
        <v>7.3793692726079982E-2</v>
      </c>
      <c r="AC38" s="5">
        <f t="shared" si="32"/>
        <v>9.4220129963115948E-2</v>
      </c>
      <c r="AD38" s="5">
        <f t="shared" si="32"/>
        <v>0.11440641019466358</v>
      </c>
      <c r="AE38" s="5"/>
    </row>
    <row r="39" spans="1:31" x14ac:dyDescent="0.25">
      <c r="A39" s="2">
        <f>Cautious!A39</f>
        <v>44044</v>
      </c>
      <c r="B39" s="3">
        <f>'Balanced '!B39</f>
        <v>145.80000000000001</v>
      </c>
      <c r="C39" s="3">
        <f>'Balanced '!C39</f>
        <v>8.3811364803229562</v>
      </c>
      <c r="D39" s="3">
        <f>'Balanced '!D39</f>
        <v>136.1</v>
      </c>
      <c r="E39" s="3">
        <f>'Balanced '!E39</f>
        <v>107.36216034877106</v>
      </c>
      <c r="F39" s="3">
        <f>'Balanced '!F39</f>
        <v>124.5</v>
      </c>
      <c r="G39" s="3">
        <f>'Balanced '!G39</f>
        <v>1126.867</v>
      </c>
      <c r="H39" s="3"/>
      <c r="I39" s="5">
        <f t="shared" si="19"/>
        <v>5.5172413793104233E-3</v>
      </c>
      <c r="J39" s="5">
        <f t="shared" si="20"/>
        <v>1.1111633238411536E-3</v>
      </c>
      <c r="K39" s="5">
        <f t="shared" si="21"/>
        <v>8.1481481481481058E-3</v>
      </c>
      <c r="L39" s="5">
        <f t="shared" si="22"/>
        <v>7.4107634057150604E-3</v>
      </c>
      <c r="M39" s="5">
        <f t="shared" si="23"/>
        <v>-8.0256821829850983E-4</v>
      </c>
      <c r="N39" s="5">
        <f t="shared" si="24"/>
        <v>1.883761048504929E-2</v>
      </c>
      <c r="O39" s="3"/>
      <c r="P39" s="2">
        <f t="shared" si="25"/>
        <v>44774</v>
      </c>
      <c r="Q39" s="4">
        <f t="shared" si="26"/>
        <v>0.18861454046639231</v>
      </c>
      <c r="R39" s="4">
        <f t="shared" si="27"/>
        <v>0.19413867316795982</v>
      </c>
      <c r="S39" s="4">
        <f t="shared" si="28"/>
        <v>0.14915503306392366</v>
      </c>
      <c r="T39" s="4">
        <f t="shared" si="29"/>
        <v>0.15032634407032092</v>
      </c>
      <c r="U39" s="4">
        <f t="shared" si="30"/>
        <v>0.24016064257028116</v>
      </c>
      <c r="V39" s="4">
        <f t="shared" si="31"/>
        <v>8.4333821116422902E-2</v>
      </c>
      <c r="W39" s="5"/>
      <c r="X39" s="33">
        <f t="shared" si="12"/>
        <v>45870</v>
      </c>
      <c r="Y39" s="5">
        <f t="shared" si="32"/>
        <v>8.8142862814839656E-2</v>
      </c>
      <c r="Z39" s="5">
        <f t="shared" si="32"/>
        <v>9.2895777429678014E-2</v>
      </c>
      <c r="AA39" s="5">
        <f t="shared" si="32"/>
        <v>7.8767558879863322E-2</v>
      </c>
      <c r="AB39" s="5">
        <f t="shared" si="32"/>
        <v>7.3824847964411633E-2</v>
      </c>
      <c r="AC39" s="5">
        <f t="shared" si="32"/>
        <v>9.4390903772273979E-2</v>
      </c>
      <c r="AD39" s="5">
        <f t="shared" si="32"/>
        <v>0.11458241208565889</v>
      </c>
      <c r="AE39" s="5"/>
    </row>
    <row r="40" spans="1:31" x14ac:dyDescent="0.25">
      <c r="A40" s="2">
        <f>Cautious!A40</f>
        <v>44075</v>
      </c>
      <c r="B40" s="3">
        <f>'Balanced '!B40</f>
        <v>151.4</v>
      </c>
      <c r="C40" s="3">
        <f>'Balanced '!C40</f>
        <v>8.6275281282991152</v>
      </c>
      <c r="D40" s="3">
        <f>'Balanced '!D40</f>
        <v>139</v>
      </c>
      <c r="E40" s="3">
        <f>'Balanced '!E40</f>
        <v>109.64152519920928</v>
      </c>
      <c r="F40" s="3">
        <f>'Balanced '!F40</f>
        <v>126.7</v>
      </c>
      <c r="G40" s="3">
        <f>'Balanced '!G40</f>
        <v>1147.308</v>
      </c>
      <c r="H40" s="3"/>
      <c r="I40" s="5">
        <f t="shared" si="19"/>
        <v>3.8408779149519845E-2</v>
      </c>
      <c r="J40" s="5">
        <f t="shared" si="20"/>
        <v>2.9398357675552923E-2</v>
      </c>
      <c r="K40" s="5">
        <f t="shared" si="21"/>
        <v>2.1307861866274841E-2</v>
      </c>
      <c r="L40" s="5">
        <f t="shared" si="22"/>
        <v>2.1230616476360042E-2</v>
      </c>
      <c r="M40" s="5">
        <f t="shared" si="23"/>
        <v>1.7670682730923717E-2</v>
      </c>
      <c r="N40" s="5">
        <f t="shared" si="24"/>
        <v>1.8139673981046593E-2</v>
      </c>
      <c r="O40" s="3"/>
      <c r="P40" s="2">
        <f t="shared" si="25"/>
        <v>44805</v>
      </c>
      <c r="Q40" s="4">
        <f t="shared" si="26"/>
        <v>0.10832232496697493</v>
      </c>
      <c r="R40" s="4">
        <f t="shared" si="27"/>
        <v>0.12822449561418206</v>
      </c>
      <c r="S40" s="4">
        <f t="shared" si="28"/>
        <v>0.11007194244604325</v>
      </c>
      <c r="T40" s="4">
        <f t="shared" si="29"/>
        <v>0.10680869316557057</v>
      </c>
      <c r="U40" s="4">
        <f t="shared" si="30"/>
        <v>0.18705603788476718</v>
      </c>
      <c r="V40" s="4">
        <f t="shared" si="31"/>
        <v>2.8145885847566578E-2</v>
      </c>
      <c r="W40" s="5"/>
      <c r="X40" s="33">
        <f t="shared" si="12"/>
        <v>45901</v>
      </c>
      <c r="Y40" s="5">
        <f t="shared" si="32"/>
        <v>8.8219538635057299E-2</v>
      </c>
      <c r="Z40" s="5">
        <f t="shared" si="32"/>
        <v>9.2892246211072033E-2</v>
      </c>
      <c r="AA40" s="5">
        <f t="shared" si="32"/>
        <v>7.8760478311132712E-2</v>
      </c>
      <c r="AB40" s="5">
        <f t="shared" si="32"/>
        <v>7.3821781285006466E-2</v>
      </c>
      <c r="AC40" s="5">
        <f t="shared" si="32"/>
        <v>9.4414293097260668E-2</v>
      </c>
      <c r="AD40" s="5">
        <f t="shared" si="32"/>
        <v>0.11471566480107025</v>
      </c>
      <c r="AE40" s="5"/>
    </row>
    <row r="41" spans="1:31" x14ac:dyDescent="0.25">
      <c r="A41" s="2">
        <f>Cautious!A41</f>
        <v>44105</v>
      </c>
      <c r="B41" s="3">
        <f>'Balanced '!B41</f>
        <v>150</v>
      </c>
      <c r="C41" s="3">
        <f>'Balanced '!C41</f>
        <v>8.5618579827363135</v>
      </c>
      <c r="D41" s="3">
        <f>'Balanced '!D41</f>
        <v>137.4</v>
      </c>
      <c r="E41" s="3">
        <f>'Balanced '!E41</f>
        <v>109.03413874026685</v>
      </c>
      <c r="F41" s="3">
        <f>'Balanced '!F41</f>
        <v>126.9</v>
      </c>
      <c r="G41" s="3">
        <f>'Balanced '!G41</f>
        <v>1142.921</v>
      </c>
      <c r="H41" s="3"/>
      <c r="I41" s="5">
        <f t="shared" si="19"/>
        <v>-9.2470277410832604E-3</v>
      </c>
      <c r="J41" s="5">
        <f t="shared" si="20"/>
        <v>-7.6116988071470168E-3</v>
      </c>
      <c r="K41" s="5">
        <f t="shared" si="21"/>
        <v>-1.1510791366906433E-2</v>
      </c>
      <c r="L41" s="5">
        <f t="shared" si="22"/>
        <v>-5.539748355733465E-3</v>
      </c>
      <c r="M41" s="5">
        <f t="shared" si="23"/>
        <v>1.5785319652723191E-3</v>
      </c>
      <c r="N41" s="5">
        <f t="shared" si="24"/>
        <v>-3.8237334700010317E-3</v>
      </c>
      <c r="O41" s="3"/>
      <c r="P41" s="2">
        <f t="shared" si="25"/>
        <v>44835</v>
      </c>
      <c r="Q41" s="4">
        <f t="shared" si="26"/>
        <v>6.2000000000000076E-2</v>
      </c>
      <c r="R41" s="4">
        <f t="shared" si="27"/>
        <v>7.5031391563398428E-2</v>
      </c>
      <c r="S41" s="4">
        <f t="shared" si="28"/>
        <v>7.0596797671033398E-2</v>
      </c>
      <c r="T41" s="4">
        <f t="shared" si="29"/>
        <v>5.4466011670312599E-2</v>
      </c>
      <c r="U41" s="4">
        <f t="shared" si="30"/>
        <v>0.14499605988967695</v>
      </c>
      <c r="V41" s="4">
        <f t="shared" si="31"/>
        <v>-3.2829040677352116E-2</v>
      </c>
      <c r="W41" s="5"/>
      <c r="X41" s="33">
        <f t="shared" si="12"/>
        <v>45931</v>
      </c>
      <c r="Y41" s="5">
        <f t="shared" si="32"/>
        <v>8.7411199066509807E-2</v>
      </c>
      <c r="Z41" s="5">
        <f t="shared" si="32"/>
        <v>9.2486669290018933E-2</v>
      </c>
      <c r="AA41" s="5">
        <f t="shared" si="32"/>
        <v>7.8751321609836597E-2</v>
      </c>
      <c r="AB41" s="5">
        <f t="shared" si="32"/>
        <v>7.3677492888012994E-2</v>
      </c>
      <c r="AC41" s="5">
        <f t="shared" si="32"/>
        <v>9.4268341902736821E-2</v>
      </c>
      <c r="AD41" s="5">
        <f t="shared" si="32"/>
        <v>0.11475325148072626</v>
      </c>
      <c r="AE41" s="5"/>
    </row>
    <row r="42" spans="1:31" x14ac:dyDescent="0.25">
      <c r="A42" s="2">
        <f>Cautious!A42</f>
        <v>44136</v>
      </c>
      <c r="B42" s="3">
        <f>'Balanced '!B42</f>
        <v>147.69999999999999</v>
      </c>
      <c r="C42" s="3">
        <f>'Balanced '!C42</f>
        <v>8.4372792852153218</v>
      </c>
      <c r="D42" s="3">
        <f>'Balanced '!D42</f>
        <v>135.6</v>
      </c>
      <c r="E42" s="3">
        <f>'Balanced '!E42</f>
        <v>107.80901932443641</v>
      </c>
      <c r="F42" s="3">
        <f>'Balanced '!F42</f>
        <v>126.4</v>
      </c>
      <c r="G42" s="3">
        <f>'Balanced '!G42</f>
        <v>1131.92</v>
      </c>
      <c r="H42" s="3"/>
      <c r="I42" s="5">
        <f t="shared" si="19"/>
        <v>-1.5333333333333409E-2</v>
      </c>
      <c r="J42" s="5">
        <f t="shared" si="20"/>
        <v>-1.4550427929566893E-2</v>
      </c>
      <c r="K42" s="5">
        <f t="shared" si="21"/>
        <v>-1.310043668122279E-2</v>
      </c>
      <c r="L42" s="5">
        <f t="shared" si="22"/>
        <v>-1.1236108525136686E-2</v>
      </c>
      <c r="M42" s="5">
        <f t="shared" si="23"/>
        <v>-3.9401103230890461E-3</v>
      </c>
      <c r="N42" s="5">
        <f t="shared" si="24"/>
        <v>-9.6253371842848073E-3</v>
      </c>
      <c r="O42" s="3"/>
      <c r="P42" s="2">
        <f t="shared" si="25"/>
        <v>44866</v>
      </c>
      <c r="Q42" s="4">
        <f t="shared" si="26"/>
        <v>0.10697359512525398</v>
      </c>
      <c r="R42" s="4">
        <f t="shared" si="27"/>
        <v>0.12892343166891604</v>
      </c>
      <c r="S42" s="4">
        <f t="shared" si="28"/>
        <v>0.11209439528023613</v>
      </c>
      <c r="T42" s="4">
        <f t="shared" si="29"/>
        <v>8.5804273746001913E-2</v>
      </c>
      <c r="U42" s="4">
        <f t="shared" si="30"/>
        <v>0.17484177215189869</v>
      </c>
      <c r="V42" s="4">
        <f t="shared" si="31"/>
        <v>4.2405823733127621E-4</v>
      </c>
      <c r="W42" s="5"/>
      <c r="X42" s="33">
        <f t="shared" si="12"/>
        <v>45962</v>
      </c>
      <c r="Y42" s="5">
        <f t="shared" ref="Y42:Y44" si="33">STDEV(I42:I102)*$X$1</f>
        <v>8.7576253655886241E-2</v>
      </c>
      <c r="Z42" s="5">
        <f t="shared" ref="Z42:Z44" si="34">STDEV(J42:J102)*$X$1</f>
        <v>9.2660502945346154E-2</v>
      </c>
      <c r="AA42" s="5">
        <f t="shared" ref="AA42:AA44" si="35">STDEV(K42:K102)*$X$1</f>
        <v>7.8784017745362908E-2</v>
      </c>
      <c r="AB42" s="5">
        <f t="shared" ref="AB42:AB44" si="36">STDEV(L42:L102)*$X$1</f>
        <v>7.3914379781420639E-2</v>
      </c>
      <c r="AC42" s="5">
        <f t="shared" ref="AC42:AC44" si="37">STDEV(M42:M102)*$X$1</f>
        <v>9.4292953192541135E-2</v>
      </c>
      <c r="AD42" s="5">
        <f t="shared" ref="AD42:AD44" si="38">STDEV(N42:N102)*$X$1</f>
        <v>0.11500450757535562</v>
      </c>
      <c r="AE42" s="5"/>
    </row>
    <row r="43" spans="1:31" x14ac:dyDescent="0.25">
      <c r="A43" s="2">
        <f>Cautious!A43</f>
        <v>44166</v>
      </c>
      <c r="B43" s="3">
        <f>'Balanced '!B43</f>
        <v>156.5</v>
      </c>
      <c r="C43" s="3">
        <f>'Balanced '!C43</f>
        <v>8.9452656267275401</v>
      </c>
      <c r="D43" s="3">
        <f>'Balanced '!D43</f>
        <v>143.19999999999999</v>
      </c>
      <c r="E43" s="3">
        <f>'Balanced '!E43</f>
        <v>114.130416038953</v>
      </c>
      <c r="F43" s="3">
        <f>'Balanced '!F43</f>
        <v>129.80000000000001</v>
      </c>
      <c r="G43" s="3">
        <f>'Balanced '!G43</f>
        <v>1204.3</v>
      </c>
      <c r="H43" s="3"/>
      <c r="I43" s="5">
        <f t="shared" si="19"/>
        <v>5.9580230196344022E-2</v>
      </c>
      <c r="J43" s="5">
        <f t="shared" si="20"/>
        <v>6.020736357540811E-2</v>
      </c>
      <c r="K43" s="5">
        <f t="shared" si="21"/>
        <v>5.6047197640117952E-2</v>
      </c>
      <c r="L43" s="5">
        <f t="shared" si="22"/>
        <v>5.8635137895960462E-2</v>
      </c>
      <c r="M43" s="5">
        <f t="shared" si="23"/>
        <v>2.6898734177215233E-2</v>
      </c>
      <c r="N43" s="5">
        <f t="shared" si="24"/>
        <v>6.3944448370909499E-2</v>
      </c>
      <c r="O43" s="3"/>
      <c r="P43" s="2">
        <f t="shared" si="25"/>
        <v>44896</v>
      </c>
      <c r="Q43" s="4">
        <f t="shared" si="26"/>
        <v>7.1565495207667654E-2</v>
      </c>
      <c r="R43" s="4">
        <f t="shared" si="27"/>
        <v>8.9558211609650828E-2</v>
      </c>
      <c r="S43" s="4">
        <f t="shared" si="28"/>
        <v>8.3798882681564255E-2</v>
      </c>
      <c r="T43" s="4">
        <f t="shared" si="29"/>
        <v>4.66475146438802E-2</v>
      </c>
      <c r="U43" s="4">
        <f t="shared" si="30"/>
        <v>0.16563944530046223</v>
      </c>
      <c r="V43" s="4">
        <f t="shared" si="31"/>
        <v>-1.287054720584572E-2</v>
      </c>
      <c r="W43" s="5"/>
      <c r="X43" s="33">
        <f t="shared" si="12"/>
        <v>45992</v>
      </c>
      <c r="Y43" s="5">
        <f t="shared" si="33"/>
        <v>8.7062097672942096E-2</v>
      </c>
      <c r="Z43" s="5">
        <f t="shared" si="34"/>
        <v>9.2261772594630836E-2</v>
      </c>
      <c r="AA43" s="5">
        <f t="shared" si="35"/>
        <v>7.8351787716499574E-2</v>
      </c>
      <c r="AB43" s="5">
        <f t="shared" si="36"/>
        <v>7.3568774690720262E-2</v>
      </c>
      <c r="AC43" s="5">
        <f t="shared" si="37"/>
        <v>9.429348814383097E-2</v>
      </c>
      <c r="AD43" s="5">
        <f t="shared" si="38"/>
        <v>0.11492746652752193</v>
      </c>
      <c r="AE43" s="5"/>
    </row>
    <row r="44" spans="1:31" x14ac:dyDescent="0.25">
      <c r="A44" s="2">
        <f>Cautious!A44</f>
        <v>44197</v>
      </c>
      <c r="B44" s="3">
        <f>'Balanced '!B44</f>
        <v>158.9</v>
      </c>
      <c r="C44" s="3">
        <f>'Balanced '!C44</f>
        <v>9.0545650981717234</v>
      </c>
      <c r="D44" s="3">
        <f>'Balanced '!D44</f>
        <v>145.5</v>
      </c>
      <c r="E44" s="3">
        <f>'Balanced '!E44</f>
        <v>115.25191371020713</v>
      </c>
      <c r="F44" s="3">
        <f>'Balanced '!F44</f>
        <v>129.9</v>
      </c>
      <c r="G44" s="3">
        <f>'Balanced '!G44</f>
        <v>1227.5</v>
      </c>
      <c r="H44" s="3"/>
      <c r="I44" s="5">
        <f t="shared" si="19"/>
        <v>1.5335463258785979E-2</v>
      </c>
      <c r="J44" s="5">
        <f t="shared" si="20"/>
        <v>1.2218694894605212E-2</v>
      </c>
      <c r="K44" s="5">
        <f t="shared" si="21"/>
        <v>1.6061452513966561E-2</v>
      </c>
      <c r="L44" s="5">
        <f t="shared" si="22"/>
        <v>9.8264574000270256E-3</v>
      </c>
      <c r="M44" s="5">
        <f t="shared" si="23"/>
        <v>7.7041602465326891E-4</v>
      </c>
      <c r="N44" s="5">
        <f t="shared" si="24"/>
        <v>1.9264302914556213E-2</v>
      </c>
      <c r="O44" s="3"/>
      <c r="P44" s="2">
        <f t="shared" si="25"/>
        <v>44927</v>
      </c>
      <c r="Q44" s="4">
        <f t="shared" si="26"/>
        <v>1.2586532410320955E-2</v>
      </c>
      <c r="R44" s="4">
        <f t="shared" si="27"/>
        <v>2.1963476470435533E-2</v>
      </c>
      <c r="S44" s="4">
        <f t="shared" si="28"/>
        <v>2.6804123711340246E-2</v>
      </c>
      <c r="T44" s="4">
        <f t="shared" si="29"/>
        <v>7.874851143618326E-3</v>
      </c>
      <c r="U44" s="4">
        <f t="shared" si="30"/>
        <v>9.7767513471901366E-2</v>
      </c>
      <c r="V44" s="4">
        <f t="shared" si="31"/>
        <v>-8.187372708757637E-2</v>
      </c>
      <c r="W44" s="5"/>
      <c r="X44" s="33">
        <f t="shared" si="12"/>
        <v>46023</v>
      </c>
      <c r="Y44" s="5">
        <f t="shared" si="33"/>
        <v>8.3840621202530399E-2</v>
      </c>
      <c r="Z44" s="5">
        <f t="shared" si="34"/>
        <v>8.9155576917803125E-2</v>
      </c>
      <c r="AA44" s="5">
        <f t="shared" si="35"/>
        <v>7.5124188353581034E-2</v>
      </c>
      <c r="AB44" s="5">
        <f t="shared" si="36"/>
        <v>6.9602968542493968E-2</v>
      </c>
      <c r="AC44" s="5">
        <f t="shared" si="37"/>
        <v>9.4107521259123944E-2</v>
      </c>
      <c r="AD44" s="5">
        <f t="shared" si="38"/>
        <v>0.11218308252634188</v>
      </c>
      <c r="AE44" s="5"/>
    </row>
    <row r="45" spans="1:31" x14ac:dyDescent="0.25">
      <c r="A45" s="2">
        <f>Cautious!A45</f>
        <v>44228</v>
      </c>
      <c r="B45" s="3">
        <f>'Balanced '!B45</f>
        <v>157.19999999999999</v>
      </c>
      <c r="C45" s="3">
        <f>'Balanced '!C45</f>
        <v>9.018207611985062</v>
      </c>
      <c r="D45" s="3">
        <f>'Balanced '!D45</f>
        <v>145.4</v>
      </c>
      <c r="E45" s="3">
        <f>'Balanced '!E45</f>
        <v>116.44709098804353</v>
      </c>
      <c r="F45" s="3">
        <f>'Balanced '!F45</f>
        <v>127.9</v>
      </c>
      <c r="G45" s="3">
        <f>'Balanced '!G45</f>
        <v>1224.0999999999999</v>
      </c>
      <c r="H45" s="3"/>
      <c r="I45" s="5">
        <f t="shared" si="19"/>
        <v>-1.069855254877292E-2</v>
      </c>
      <c r="J45" s="5">
        <f t="shared" si="20"/>
        <v>-4.0153763093494759E-3</v>
      </c>
      <c r="K45" s="5">
        <f t="shared" si="21"/>
        <v>-6.8728522336765851E-4</v>
      </c>
      <c r="L45" s="5">
        <f t="shared" si="22"/>
        <v>1.0370129565410799E-2</v>
      </c>
      <c r="M45" s="5">
        <f t="shared" si="23"/>
        <v>-1.539645881447267E-2</v>
      </c>
      <c r="N45" s="5">
        <f t="shared" si="24"/>
        <v>-2.769857433808628E-3</v>
      </c>
      <c r="O45" s="3"/>
      <c r="P45" s="2">
        <f t="shared" si="25"/>
        <v>44958</v>
      </c>
      <c r="Q45" s="4">
        <f t="shared" si="26"/>
        <v>5.9160305343511528E-2</v>
      </c>
      <c r="R45" s="4">
        <f t="shared" si="27"/>
        <v>6.8600387762648263E-2</v>
      </c>
      <c r="S45" s="4">
        <f t="shared" si="28"/>
        <v>5.7771664374140337E-2</v>
      </c>
      <c r="T45" s="4">
        <f t="shared" si="29"/>
        <v>3.1106100126209426E-2</v>
      </c>
      <c r="U45" s="4">
        <f t="shared" si="30"/>
        <v>0.13838936669272861</v>
      </c>
      <c r="V45" s="4">
        <f t="shared" si="31"/>
        <v>-1.1518666775590157E-2</v>
      </c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2">
        <f>Cautious!A46</f>
        <v>44256</v>
      </c>
      <c r="B46" s="3">
        <f>'Balanced '!B46</f>
        <v>160.19999999999999</v>
      </c>
      <c r="C46" s="3">
        <f>'Balanced '!C46</f>
        <v>9.103127266092331</v>
      </c>
      <c r="D46" s="3">
        <f>'Balanced '!D46</f>
        <v>146.4</v>
      </c>
      <c r="E46" s="3">
        <f>'Balanced '!E46</f>
        <v>117.48950065606203</v>
      </c>
      <c r="F46" s="3">
        <f>'Balanced '!F46</f>
        <v>127.3</v>
      </c>
      <c r="G46" s="3">
        <f>'Balanced '!G46</f>
        <v>1259.5</v>
      </c>
      <c r="H46" s="3"/>
      <c r="I46" s="5">
        <f t="shared" si="19"/>
        <v>1.9083969465648856E-2</v>
      </c>
      <c r="J46" s="5">
        <f t="shared" si="20"/>
        <v>9.4164669700453601E-3</v>
      </c>
      <c r="K46" s="5">
        <f t="shared" si="21"/>
        <v>6.8775790921595595E-3</v>
      </c>
      <c r="L46" s="5">
        <f t="shared" si="22"/>
        <v>8.9517879680269478E-3</v>
      </c>
      <c r="M46" s="5">
        <f t="shared" si="23"/>
        <v>-4.6911649726349373E-3</v>
      </c>
      <c r="N46" s="5">
        <f t="shared" si="24"/>
        <v>2.891920594722661E-2</v>
      </c>
      <c r="O46" s="3"/>
      <c r="P46" s="2">
        <f t="shared" si="25"/>
        <v>44986</v>
      </c>
      <c r="Q46" s="4">
        <f t="shared" si="26"/>
        <v>2.8714107365792902E-2</v>
      </c>
      <c r="R46" s="4">
        <f t="shared" si="27"/>
        <v>4.9908120197118981E-2</v>
      </c>
      <c r="S46" s="4">
        <f t="shared" si="28"/>
        <v>4.0983606557377046E-2</v>
      </c>
      <c r="T46" s="4">
        <f t="shared" si="29"/>
        <v>1.5435739236945929E-2</v>
      </c>
      <c r="U46" s="4">
        <f t="shared" si="30"/>
        <v>0.13747054202670866</v>
      </c>
      <c r="V46" s="4">
        <f t="shared" si="31"/>
        <v>-4.4620881302104044E-2</v>
      </c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5">
      <c r="A47" s="2">
        <f>Cautious!A47</f>
        <v>44287</v>
      </c>
      <c r="B47" s="3">
        <f>'Balanced '!B47</f>
        <v>165.1</v>
      </c>
      <c r="C47" s="3">
        <f>'Balanced '!C47</f>
        <v>9.4484608673355766</v>
      </c>
      <c r="D47" s="3">
        <f>'Balanced '!D47</f>
        <v>151.6</v>
      </c>
      <c r="E47" s="3">
        <f>'Balanced '!E47</f>
        <v>121.15725579521458</v>
      </c>
      <c r="F47" s="3">
        <f>'Balanced '!F47</f>
        <v>134.30000000000001</v>
      </c>
      <c r="G47" s="3">
        <f>'Balanced '!G47</f>
        <v>1286</v>
      </c>
      <c r="H47" s="3"/>
      <c r="I47" s="5">
        <f t="shared" si="19"/>
        <v>3.0586766541822758E-2</v>
      </c>
      <c r="J47" s="5">
        <f t="shared" si="20"/>
        <v>3.793571056943882E-2</v>
      </c>
      <c r="K47" s="5">
        <f t="shared" si="21"/>
        <v>3.5519125683060031E-2</v>
      </c>
      <c r="L47" s="5">
        <f t="shared" si="22"/>
        <v>3.1217726849393192E-2</v>
      </c>
      <c r="M47" s="5">
        <f t="shared" si="23"/>
        <v>5.4988216810683541E-2</v>
      </c>
      <c r="N47" s="5">
        <f t="shared" si="24"/>
        <v>2.1040095275903135E-2</v>
      </c>
      <c r="O47" s="3"/>
      <c r="P47" s="2">
        <f t="shared" si="25"/>
        <v>45017</v>
      </c>
      <c r="Q47" s="4">
        <f t="shared" si="26"/>
        <v>7.8740157480315653E-3</v>
      </c>
      <c r="R47" s="4">
        <f t="shared" si="27"/>
        <v>1.1892285150237531E-2</v>
      </c>
      <c r="S47" s="4">
        <f t="shared" si="28"/>
        <v>9.2348284960422546E-3</v>
      </c>
      <c r="T47" s="4">
        <f t="shared" si="29"/>
        <v>-9.2132000877260551E-3</v>
      </c>
      <c r="U47" s="4">
        <f t="shared" si="30"/>
        <v>9.0841399851079585E-2</v>
      </c>
      <c r="V47" s="4">
        <f t="shared" si="31"/>
        <v>-4.3779160186625157E-2</v>
      </c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5">
      <c r="A48" s="2">
        <f>Cautious!A48</f>
        <v>44317</v>
      </c>
      <c r="B48" s="3">
        <f>'Balanced '!B48</f>
        <v>168.9</v>
      </c>
      <c r="C48" s="3">
        <f>'Balanced '!C48</f>
        <v>9.5794709259057758</v>
      </c>
      <c r="D48" s="3">
        <f>'Balanced '!D48</f>
        <v>153.9</v>
      </c>
      <c r="E48" s="3">
        <f>'Balanced '!E48</f>
        <v>122.82045533996867</v>
      </c>
      <c r="F48" s="3">
        <f>'Balanced '!F48</f>
        <v>136.19999999999999</v>
      </c>
      <c r="G48" s="3">
        <f>'Balanced '!G48</f>
        <v>1300.5999999999999</v>
      </c>
      <c r="H48" s="3"/>
      <c r="I48" s="5">
        <f t="shared" si="19"/>
        <v>2.3016353725015211E-2</v>
      </c>
      <c r="J48" s="5">
        <f t="shared" si="20"/>
        <v>1.3865756593554423E-2</v>
      </c>
      <c r="K48" s="5">
        <f t="shared" si="21"/>
        <v>1.5171503957783716E-2</v>
      </c>
      <c r="L48" s="5">
        <f t="shared" si="22"/>
        <v>1.3727609905306104E-2</v>
      </c>
      <c r="M48" s="5">
        <f t="shared" si="23"/>
        <v>1.4147431124348303E-2</v>
      </c>
      <c r="N48" s="5">
        <f t="shared" si="24"/>
        <v>1.135303265940895E-2</v>
      </c>
      <c r="O48" s="3"/>
      <c r="P48" s="2">
        <f t="shared" si="25"/>
        <v>45047</v>
      </c>
      <c r="Q48" s="4">
        <f t="shared" si="26"/>
        <v>-1.1841326228537596E-2</v>
      </c>
      <c r="R48" s="4">
        <f t="shared" si="27"/>
        <v>8.7360693330248707E-3</v>
      </c>
      <c r="S48" s="4">
        <f t="shared" si="28"/>
        <v>-2.5990903183886007E-3</v>
      </c>
      <c r="T48" s="4">
        <f t="shared" si="29"/>
        <v>-2.0891089361658552E-2</v>
      </c>
      <c r="U48" s="4">
        <f t="shared" si="30"/>
        <v>7.9295154185022115E-2</v>
      </c>
      <c r="V48" s="4">
        <f t="shared" si="31"/>
        <v>-5.8434568660618177E-2</v>
      </c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5">
      <c r="A49" s="2">
        <f>Cautious!A49</f>
        <v>44348</v>
      </c>
      <c r="B49" s="3">
        <f>'Balanced '!B49</f>
        <v>169.2</v>
      </c>
      <c r="C49" s="3">
        <f>'Balanced '!C49</f>
        <v>9.579310060680621</v>
      </c>
      <c r="D49" s="3">
        <f>'Balanced '!D49</f>
        <v>154.4</v>
      </c>
      <c r="E49" s="3">
        <f>'Balanced '!E49</f>
        <v>122.96953896945746</v>
      </c>
      <c r="F49" s="3">
        <f>'Balanced '!F49</f>
        <v>136.19999999999999</v>
      </c>
      <c r="G49" s="3">
        <f>'Balanced '!G49</f>
        <v>1293.8</v>
      </c>
      <c r="H49" s="3"/>
      <c r="I49" s="5">
        <f t="shared" si="19"/>
        <v>1.7761989342805385E-3</v>
      </c>
      <c r="J49" s="5">
        <f t="shared" si="20"/>
        <v>-1.6792704565736057E-5</v>
      </c>
      <c r="K49" s="5">
        <f t="shared" si="21"/>
        <v>3.2488628979857048E-3</v>
      </c>
      <c r="L49" s="5">
        <f t="shared" si="22"/>
        <v>1.2138338770697448E-3</v>
      </c>
      <c r="M49" s="5">
        <f t="shared" si="23"/>
        <v>0</v>
      </c>
      <c r="N49" s="5">
        <f t="shared" si="24"/>
        <v>-5.2283561433184335E-3</v>
      </c>
      <c r="O49" s="3"/>
      <c r="P49" s="2">
        <f t="shared" si="25"/>
        <v>45078</v>
      </c>
      <c r="Q49" s="4">
        <f t="shared" si="26"/>
        <v>-5.9101654846332346E-4</v>
      </c>
      <c r="R49" s="4">
        <f t="shared" si="27"/>
        <v>2.086558064633303E-2</v>
      </c>
      <c r="S49" s="4">
        <f t="shared" si="28"/>
        <v>-6.4766839378234658E-4</v>
      </c>
      <c r="T49" s="4">
        <f t="shared" si="29"/>
        <v>-1.4640772342332199E-2</v>
      </c>
      <c r="U49" s="4">
        <f t="shared" si="30"/>
        <v>8.0029368575624135E-2</v>
      </c>
      <c r="V49" s="4">
        <f t="shared" si="31"/>
        <v>-4.3978976657906836E-2</v>
      </c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5">
      <c r="A50" s="2">
        <f>Cautious!A50</f>
        <v>44378</v>
      </c>
      <c r="B50" s="3">
        <f>'Balanced '!B50</f>
        <v>173.7</v>
      </c>
      <c r="C50" s="3">
        <f>'Balanced '!C50</f>
        <v>9.8614017698897563</v>
      </c>
      <c r="D50" s="3">
        <f>'Balanced '!D50</f>
        <v>158</v>
      </c>
      <c r="E50" s="3">
        <f>'Balanced '!E50</f>
        <v>125.5897111916187</v>
      </c>
      <c r="F50" s="3">
        <f>'Balanced '!F50</f>
        <v>141.30000000000001</v>
      </c>
      <c r="G50" s="3">
        <f>'Balanced '!G50</f>
        <v>1340.6</v>
      </c>
      <c r="H50" s="3"/>
      <c r="I50" s="5">
        <f t="shared" si="19"/>
        <v>2.6595744680851064E-2</v>
      </c>
      <c r="J50" s="5">
        <f t="shared" si="20"/>
        <v>2.9448019473449671E-2</v>
      </c>
      <c r="K50" s="5">
        <f t="shared" si="21"/>
        <v>2.3316062176165765E-2</v>
      </c>
      <c r="L50" s="5">
        <f t="shared" si="22"/>
        <v>2.1307490002154348E-2</v>
      </c>
      <c r="M50" s="5">
        <f t="shared" si="23"/>
        <v>3.7444933920705019E-2</v>
      </c>
      <c r="N50" s="5">
        <f t="shared" si="24"/>
        <v>3.6172515071881246E-2</v>
      </c>
      <c r="O50" s="3"/>
      <c r="P50" s="2">
        <f t="shared" si="25"/>
        <v>45108</v>
      </c>
      <c r="Q50" s="4">
        <f t="shared" si="26"/>
        <v>-5.1813471502589366E-3</v>
      </c>
      <c r="R50" s="4">
        <f t="shared" si="27"/>
        <v>1.368258290910798E-2</v>
      </c>
      <c r="S50" s="4">
        <f t="shared" si="28"/>
        <v>-6.3291139240502731E-4</v>
      </c>
      <c r="T50" s="4">
        <f t="shared" si="29"/>
        <v>-2.9403981611043187E-2</v>
      </c>
      <c r="U50" s="4">
        <f t="shared" si="30"/>
        <v>5.8740268931351605E-2</v>
      </c>
      <c r="V50" s="4">
        <f t="shared" si="31"/>
        <v>-6.9595703416380703E-2</v>
      </c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5">
      <c r="A51" s="2">
        <f>Cautious!A51</f>
        <v>44409</v>
      </c>
      <c r="B51" s="3">
        <f>'Balanced '!B51</f>
        <v>176.6</v>
      </c>
      <c r="C51" s="3">
        <f>'Balanced '!C51</f>
        <v>10.016014493100638</v>
      </c>
      <c r="D51" s="3">
        <f>'Balanced '!D51</f>
        <v>159</v>
      </c>
      <c r="E51" s="3">
        <f>'Balanced '!E51</f>
        <v>126.66049534642741</v>
      </c>
      <c r="F51" s="3">
        <f>'Balanced '!F51</f>
        <v>146.30000000000001</v>
      </c>
      <c r="G51" s="3">
        <f>'Balanced '!G51</f>
        <v>1354.8</v>
      </c>
      <c r="H51" s="3"/>
      <c r="I51" s="5">
        <f t="shared" si="19"/>
        <v>1.6695451928612583E-2</v>
      </c>
      <c r="J51" s="5">
        <f t="shared" si="20"/>
        <v>1.5678574589970292E-2</v>
      </c>
      <c r="K51" s="5">
        <f t="shared" si="21"/>
        <v>6.3291139240506328E-3</v>
      </c>
      <c r="L51" s="5">
        <f t="shared" si="22"/>
        <v>8.5260499817135134E-3</v>
      </c>
      <c r="M51" s="5">
        <f t="shared" si="23"/>
        <v>3.5385704175513087E-2</v>
      </c>
      <c r="N51" s="5">
        <f t="shared" si="24"/>
        <v>1.0592272116962589E-2</v>
      </c>
      <c r="O51" s="3"/>
      <c r="P51" s="2">
        <f t="shared" si="25"/>
        <v>45139</v>
      </c>
      <c r="Q51" s="4">
        <f t="shared" si="26"/>
        <v>-3.963759909399709E-3</v>
      </c>
      <c r="R51" s="4">
        <f t="shared" si="27"/>
        <v>1.1633830726558074E-2</v>
      </c>
      <c r="S51" s="4">
        <f t="shared" si="28"/>
        <v>1.0691823899370997E-2</v>
      </c>
      <c r="T51" s="4">
        <f t="shared" si="29"/>
        <v>-2.316008086998967E-2</v>
      </c>
      <c r="U51" s="4">
        <f t="shared" si="30"/>
        <v>2.4606971975392987E-2</v>
      </c>
      <c r="V51" s="4">
        <f t="shared" si="31"/>
        <v>-8.1561854148213764E-2</v>
      </c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5">
      <c r="A52" s="2">
        <f>Cautious!A52</f>
        <v>44440</v>
      </c>
      <c r="B52" s="3">
        <f>'Balanced '!B52</f>
        <v>180.2</v>
      </c>
      <c r="C52" s="3">
        <f>'Balanced '!C52</f>
        <v>10.182367771426158</v>
      </c>
      <c r="D52" s="3">
        <f>'Balanced '!D52</f>
        <v>161.9</v>
      </c>
      <c r="E52" s="3">
        <f>'Balanced '!E52</f>
        <v>128.57788953389027</v>
      </c>
      <c r="F52" s="3">
        <f>'Balanced '!F52</f>
        <v>148.9</v>
      </c>
      <c r="G52" s="3">
        <f>'Balanced '!G52</f>
        <v>1370</v>
      </c>
      <c r="H52" s="3"/>
      <c r="I52" s="5">
        <f t="shared" si="19"/>
        <v>2.0385050962627375E-2</v>
      </c>
      <c r="J52" s="5">
        <f t="shared" si="20"/>
        <v>1.6608729793682865E-2</v>
      </c>
      <c r="K52" s="5">
        <f t="shared" si="21"/>
        <v>1.8238993710691858E-2</v>
      </c>
      <c r="L52" s="5">
        <f t="shared" si="22"/>
        <v>1.5138060073258217E-2</v>
      </c>
      <c r="M52" s="5">
        <f t="shared" si="23"/>
        <v>1.7771701982228258E-2</v>
      </c>
      <c r="N52" s="5">
        <f t="shared" si="24"/>
        <v>1.1219368172424008E-2</v>
      </c>
      <c r="O52" s="3"/>
      <c r="P52" s="2">
        <f t="shared" si="25"/>
        <v>45170</v>
      </c>
      <c r="Q52" s="4">
        <f t="shared" si="26"/>
        <v>-2.4972253052164262E-2</v>
      </c>
      <c r="R52" s="4">
        <f t="shared" si="27"/>
        <v>-1.2023179475880552E-2</v>
      </c>
      <c r="S52" s="4">
        <f t="shared" si="28"/>
        <v>-1.7912291537986447E-2</v>
      </c>
      <c r="T52" s="4">
        <f t="shared" si="29"/>
        <v>-4.6315843376174497E-2</v>
      </c>
      <c r="U52" s="4">
        <f t="shared" si="30"/>
        <v>0</v>
      </c>
      <c r="V52" s="4">
        <f t="shared" si="31"/>
        <v>-9.2189781021897774E-2</v>
      </c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5">
      <c r="A53" s="2">
        <f>Cautious!A53</f>
        <v>44470</v>
      </c>
      <c r="B53" s="3">
        <f>'Balanced '!B53</f>
        <v>176.4</v>
      </c>
      <c r="C53" s="3">
        <f>'Balanced '!C53</f>
        <v>9.9966077550592942</v>
      </c>
      <c r="D53" s="3">
        <f>'Balanced '!D53</f>
        <v>158.4</v>
      </c>
      <c r="E53" s="3">
        <f>'Balanced '!E53</f>
        <v>126.48178310918534</v>
      </c>
      <c r="F53" s="3">
        <f>'Balanced '!F53</f>
        <v>144.30000000000001</v>
      </c>
      <c r="G53" s="3">
        <f>'Balanced '!G53</f>
        <v>1342.3</v>
      </c>
      <c r="H53" s="3"/>
      <c r="I53" s="5">
        <f t="shared" si="19"/>
        <v>-2.1087680355160839E-2</v>
      </c>
      <c r="J53" s="5">
        <f t="shared" si="20"/>
        <v>-1.8243302592953363E-2</v>
      </c>
      <c r="K53" s="5">
        <f t="shared" si="21"/>
        <v>-2.1618282890673253E-2</v>
      </c>
      <c r="L53" s="5">
        <f t="shared" si="22"/>
        <v>-1.6302230751364454E-2</v>
      </c>
      <c r="M53" s="5">
        <f t="shared" si="23"/>
        <v>-3.0893216924110102E-2</v>
      </c>
      <c r="N53" s="5">
        <f t="shared" si="24"/>
        <v>-2.0218978102189814E-2</v>
      </c>
      <c r="O53" s="3"/>
      <c r="P53" s="2">
        <f t="shared" si="25"/>
        <v>45200</v>
      </c>
      <c r="Q53" s="4">
        <f t="shared" si="26"/>
        <v>-2.4376417233560155E-2</v>
      </c>
      <c r="R53" s="4">
        <f t="shared" si="27"/>
        <v>-1.2498698670712327E-2</v>
      </c>
      <c r="S53" s="4">
        <f t="shared" si="28"/>
        <v>-1.1363636363636435E-2</v>
      </c>
      <c r="T53" s="4">
        <f t="shared" si="29"/>
        <v>-4.4867309888717809E-2</v>
      </c>
      <c r="U53" s="4">
        <f t="shared" si="30"/>
        <v>1.1088011088011048E-2</v>
      </c>
      <c r="V53" s="4">
        <f t="shared" si="31"/>
        <v>-7.8521939953810529E-2</v>
      </c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5">
      <c r="A54" s="2">
        <f>Cautious!A54</f>
        <v>44501</v>
      </c>
      <c r="B54" s="3">
        <f>'Balanced '!B54</f>
        <v>182.9</v>
      </c>
      <c r="C54" s="3">
        <f>'Balanced '!C54</f>
        <v>10.329422265277532</v>
      </c>
      <c r="D54" s="3">
        <f>'Balanced '!D54</f>
        <v>162.9</v>
      </c>
      <c r="E54" s="3">
        <f>'Balanced '!E54</f>
        <v>129.41399630347848</v>
      </c>
      <c r="F54" s="3">
        <f>'Balanced '!F54</f>
        <v>150.6</v>
      </c>
      <c r="G54" s="3">
        <f>'Balanced '!G54</f>
        <v>1394.4</v>
      </c>
      <c r="H54" s="3"/>
      <c r="I54" s="5">
        <f t="shared" si="19"/>
        <v>3.6848072562358274E-2</v>
      </c>
      <c r="J54" s="5">
        <f t="shared" si="20"/>
        <v>3.3292744736313225E-2</v>
      </c>
      <c r="K54" s="5">
        <f t="shared" si="21"/>
        <v>2.8409090909090908E-2</v>
      </c>
      <c r="L54" s="5">
        <f t="shared" si="22"/>
        <v>2.318288944236269E-2</v>
      </c>
      <c r="M54" s="5">
        <f t="shared" si="23"/>
        <v>4.3659043659043537E-2</v>
      </c>
      <c r="N54" s="5">
        <f t="shared" si="24"/>
        <v>3.8813976011323949E-2</v>
      </c>
      <c r="O54" s="3"/>
      <c r="P54" s="2">
        <f t="shared" si="25"/>
        <v>45231</v>
      </c>
      <c r="Q54" s="4">
        <f t="shared" si="26"/>
        <v>-6.9983597594313898E-2</v>
      </c>
      <c r="R54" s="4">
        <f t="shared" si="27"/>
        <v>-6.2977324992803341E-2</v>
      </c>
      <c r="S54" s="4">
        <f t="shared" si="28"/>
        <v>-5.770411295273177E-2</v>
      </c>
      <c r="T54" s="4">
        <f t="shared" si="29"/>
        <v>-8.2642260468451662E-2</v>
      </c>
      <c r="U54" s="4">
        <f t="shared" si="30"/>
        <v>-3.4528552456839237E-2</v>
      </c>
      <c r="V54" s="4">
        <f t="shared" si="31"/>
        <v>-0.12514343086632243</v>
      </c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5">
      <c r="A55" s="2">
        <f>Cautious!A55</f>
        <v>44531</v>
      </c>
      <c r="B55" s="3">
        <f>'Balanced '!B55</f>
        <v>182.1</v>
      </c>
      <c r="C55" s="3">
        <f>'Balanced '!C55</f>
        <v>10.394743528755058</v>
      </c>
      <c r="D55" s="3">
        <f>'Balanced '!D55</f>
        <v>162.4</v>
      </c>
      <c r="E55" s="3">
        <f>'Balanced '!E55</f>
        <v>130.10039238309633</v>
      </c>
      <c r="F55" s="3">
        <f>'Balanced '!F55</f>
        <v>155.19999999999999</v>
      </c>
      <c r="G55" s="3">
        <f>'Balanced '!G55</f>
        <v>1407.4</v>
      </c>
      <c r="H55" s="3"/>
      <c r="I55" s="5">
        <f t="shared" si="19"/>
        <v>-4.3739748496446768E-3</v>
      </c>
      <c r="J55" s="5">
        <f t="shared" si="20"/>
        <v>6.323806094858107E-3</v>
      </c>
      <c r="K55" s="5">
        <f t="shared" si="21"/>
        <v>-3.0693677102516881E-3</v>
      </c>
      <c r="L55" s="5">
        <f t="shared" si="22"/>
        <v>5.3038782451956543E-3</v>
      </c>
      <c r="M55" s="5">
        <f t="shared" si="23"/>
        <v>3.0544488711819352E-2</v>
      </c>
      <c r="N55" s="5">
        <f t="shared" si="24"/>
        <v>9.3230063109581169E-3</v>
      </c>
      <c r="O55" s="3"/>
      <c r="P55" s="2">
        <f t="shared" si="25"/>
        <v>45261</v>
      </c>
      <c r="Q55" s="4">
        <f t="shared" si="26"/>
        <v>-2.5809994508511746E-2</v>
      </c>
      <c r="R55" s="4">
        <f t="shared" si="27"/>
        <v>-2.3553477398591555E-2</v>
      </c>
      <c r="S55" s="4">
        <f t="shared" si="28"/>
        <v>-1.6009852216748732E-2</v>
      </c>
      <c r="T55" s="4">
        <f t="shared" si="29"/>
        <v>-5.3423488067631648E-2</v>
      </c>
      <c r="U55" s="4">
        <f t="shared" si="30"/>
        <v>-1.8041237113401953E-2</v>
      </c>
      <c r="V55" s="4">
        <f t="shared" si="31"/>
        <v>-8.533465965610354E-2</v>
      </c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5">
      <c r="A56" s="2">
        <f>Cautious!A56</f>
        <v>44562</v>
      </c>
      <c r="B56" s="3">
        <f>'Balanced '!B56</f>
        <v>185.6</v>
      </c>
      <c r="C56" s="3">
        <f>'Balanced '!C56</f>
        <v>10.573730757281091</v>
      </c>
      <c r="D56" s="3">
        <f>'Balanced '!D56</f>
        <v>166.7</v>
      </c>
      <c r="E56" s="3">
        <f>'Balanced '!E56</f>
        <v>131.53980971849688</v>
      </c>
      <c r="F56" s="3">
        <f>'Balanced '!F56</f>
        <v>160.69999999999999</v>
      </c>
      <c r="G56" s="3">
        <f>'Balanced '!G56</f>
        <v>1417.4</v>
      </c>
      <c r="H56" s="3"/>
      <c r="I56" s="5">
        <f t="shared" si="19"/>
        <v>1.9220208676551345E-2</v>
      </c>
      <c r="J56" s="5">
        <f t="shared" si="20"/>
        <v>1.7219013439908285E-2</v>
      </c>
      <c r="K56" s="5">
        <f t="shared" si="21"/>
        <v>2.6477832512315166E-2</v>
      </c>
      <c r="L56" s="5">
        <f t="shared" si="22"/>
        <v>1.1063896957066896E-2</v>
      </c>
      <c r="M56" s="5">
        <f t="shared" si="23"/>
        <v>3.5438144329896913E-2</v>
      </c>
      <c r="N56" s="5">
        <f t="shared" si="24"/>
        <v>7.1053005542134427E-3</v>
      </c>
      <c r="O56" s="3"/>
      <c r="P56" s="2">
        <f t="shared" si="25"/>
        <v>45292</v>
      </c>
      <c r="Q56" s="4">
        <f t="shared" si="26"/>
        <v>-1.6163793103448277E-2</v>
      </c>
      <c r="R56" s="4">
        <f t="shared" si="27"/>
        <v>-7.8405889921708775E-3</v>
      </c>
      <c r="S56" s="4">
        <f t="shared" si="28"/>
        <v>-1.4397120575884688E-2</v>
      </c>
      <c r="T56" s="4">
        <f t="shared" si="29"/>
        <v>-3.8690793640956796E-2</v>
      </c>
      <c r="U56" s="4">
        <f t="shared" si="30"/>
        <v>-2.2401991288114466E-2</v>
      </c>
      <c r="V56" s="4">
        <f t="shared" si="31"/>
        <v>-5.665302666854817E-2</v>
      </c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2">
        <f>Cautious!A57</f>
        <v>44593</v>
      </c>
      <c r="B57" s="3">
        <f>'Balanced '!B57</f>
        <v>179.6</v>
      </c>
      <c r="C57" s="3">
        <f>'Balanced '!C57</f>
        <v>10.256297054505724</v>
      </c>
      <c r="D57" s="3">
        <f>'Balanced '!D57</f>
        <v>162.5</v>
      </c>
      <c r="E57" s="3">
        <f>'Balanced '!E57</f>
        <v>126.98202060834275</v>
      </c>
      <c r="F57" s="3">
        <f>'Balanced '!F57</f>
        <v>151.5</v>
      </c>
      <c r="G57" s="3">
        <f>'Balanced '!G57</f>
        <v>1334.7</v>
      </c>
      <c r="H57" s="3"/>
      <c r="I57" s="5">
        <f t="shared" si="19"/>
        <v>-3.2327586206896554E-2</v>
      </c>
      <c r="J57" s="5">
        <f t="shared" si="20"/>
        <v>-3.0020974626839326E-2</v>
      </c>
      <c r="K57" s="5">
        <f t="shared" si="21"/>
        <v>-2.5194961007798375E-2</v>
      </c>
      <c r="L57" s="5">
        <f t="shared" si="22"/>
        <v>-3.4649503598249656E-2</v>
      </c>
      <c r="M57" s="5">
        <f t="shared" si="23"/>
        <v>-5.72495332918481E-2</v>
      </c>
      <c r="N57" s="5">
        <f t="shared" si="24"/>
        <v>-5.8346267814307913E-2</v>
      </c>
      <c r="O57" s="3"/>
      <c r="P57" s="2">
        <f t="shared" si="25"/>
        <v>45323</v>
      </c>
      <c r="Q57" s="4">
        <f t="shared" si="26"/>
        <v>3.0066815144766178E-2</v>
      </c>
      <c r="R57" s="4">
        <f t="shared" si="27"/>
        <v>3.9454507420123922E-2</v>
      </c>
      <c r="S57" s="4">
        <f t="shared" si="28"/>
        <v>2.2153846153846118E-2</v>
      </c>
      <c r="T57" s="4">
        <f t="shared" si="29"/>
        <v>7.7325776266965488E-3</v>
      </c>
      <c r="U57" s="4">
        <f t="shared" si="30"/>
        <v>5.5445544554455481E-2</v>
      </c>
      <c r="V57" s="4">
        <f t="shared" si="31"/>
        <v>1.9854648984790588E-2</v>
      </c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5">
      <c r="A58" s="2">
        <f>Cautious!A58</f>
        <v>44621</v>
      </c>
      <c r="B58" s="3">
        <f>'Balanced '!B58</f>
        <v>175.4</v>
      </c>
      <c r="C58" s="3">
        <f>'Balanced '!C58</f>
        <v>10.035030420046185</v>
      </c>
      <c r="D58" s="3">
        <f>'Balanced '!D58</f>
        <v>158.30000000000001</v>
      </c>
      <c r="E58" s="3">
        <f>'Balanced '!E58</f>
        <v>124.98898725029277</v>
      </c>
      <c r="F58" s="3">
        <f>'Balanced '!F58</f>
        <v>147.9</v>
      </c>
      <c r="G58" s="3">
        <f>'Balanced '!G58</f>
        <v>1297.5</v>
      </c>
      <c r="H58" s="3"/>
      <c r="I58" s="5">
        <f t="shared" si="19"/>
        <v>-2.3385300668151386E-2</v>
      </c>
      <c r="J58" s="5">
        <f t="shared" si="20"/>
        <v>-2.1573734973124026E-2</v>
      </c>
      <c r="K58" s="5">
        <f t="shared" si="21"/>
        <v>-2.5846153846153776E-2</v>
      </c>
      <c r="L58" s="5">
        <f t="shared" si="22"/>
        <v>-1.5695398045343766E-2</v>
      </c>
      <c r="M58" s="5">
        <f t="shared" si="23"/>
        <v>-2.3762376237623725E-2</v>
      </c>
      <c r="N58" s="5">
        <f t="shared" si="24"/>
        <v>-2.7871431782423049E-2</v>
      </c>
      <c r="O58" s="3"/>
      <c r="P58" s="2">
        <f t="shared" si="25"/>
        <v>45352</v>
      </c>
      <c r="Q58" s="4">
        <f t="shared" si="26"/>
        <v>7.8677309007981658E-2</v>
      </c>
      <c r="R58" s="4">
        <f t="shared" si="27"/>
        <v>8.7418870883474359E-2</v>
      </c>
      <c r="S58" s="4">
        <f t="shared" si="28"/>
        <v>7.5173720783322656E-2</v>
      </c>
      <c r="T58" s="4">
        <f t="shared" si="29"/>
        <v>3.7192979815652963E-2</v>
      </c>
      <c r="U58" s="4">
        <f t="shared" si="30"/>
        <v>0.10750507099391485</v>
      </c>
      <c r="V58" s="4">
        <f t="shared" si="31"/>
        <v>7.7225433526011592E-2</v>
      </c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5">
      <c r="A59" s="2">
        <f>Cautious!A59</f>
        <v>44652</v>
      </c>
      <c r="B59" s="3">
        <f>'Balanced '!B59</f>
        <v>178.5</v>
      </c>
      <c r="C59" s="3">
        <f>'Balanced '!C59</f>
        <v>10.166122353424214</v>
      </c>
      <c r="D59" s="3">
        <f>'Balanced '!D59</f>
        <v>160.9</v>
      </c>
      <c r="E59" s="3">
        <f>'Balanced '!E59</f>
        <v>126.9377344618332</v>
      </c>
      <c r="F59" s="3">
        <f>'Balanced '!F59</f>
        <v>151.80000000000001</v>
      </c>
      <c r="G59" s="3">
        <f>'Balanced '!G59</f>
        <v>1325.6</v>
      </c>
      <c r="H59" s="3"/>
      <c r="I59" s="5">
        <f t="shared" si="19"/>
        <v>1.7673888255416159E-2</v>
      </c>
      <c r="J59" s="5">
        <f t="shared" si="20"/>
        <v>1.306343158822486E-2</v>
      </c>
      <c r="K59" s="5">
        <f t="shared" si="21"/>
        <v>1.6424510423246962E-2</v>
      </c>
      <c r="L59" s="5">
        <f t="shared" si="22"/>
        <v>1.5591351321521098E-2</v>
      </c>
      <c r="M59" s="5">
        <f t="shared" si="23"/>
        <v>2.6369168356998009E-2</v>
      </c>
      <c r="N59" s="5">
        <f t="shared" si="24"/>
        <v>2.165703275529858E-2</v>
      </c>
      <c r="O59" s="3"/>
      <c r="P59" s="2">
        <f t="shared" si="25"/>
        <v>45383</v>
      </c>
      <c r="Q59" s="4">
        <f t="shared" si="26"/>
        <v>8.6274509803921595E-2</v>
      </c>
      <c r="R59" s="4">
        <f t="shared" si="27"/>
        <v>9.9360253998081072E-2</v>
      </c>
      <c r="S59" s="4">
        <f t="shared" si="28"/>
        <v>8.1417029210689829E-2</v>
      </c>
      <c r="T59" s="4">
        <f t="shared" si="29"/>
        <v>4.455239511344463E-2</v>
      </c>
      <c r="U59" s="4">
        <f t="shared" si="30"/>
        <v>9.3544137022397805E-2</v>
      </c>
      <c r="V59" s="4">
        <f t="shared" si="31"/>
        <v>8.411285455642728E-2</v>
      </c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5">
      <c r="A60" s="2">
        <f>Cautious!A60</f>
        <v>44682</v>
      </c>
      <c r="B60" s="3">
        <f>'Balanced '!B60</f>
        <v>173.3</v>
      </c>
      <c r="C60" s="3">
        <f>'Balanced '!C60</f>
        <v>9.8495718968546999</v>
      </c>
      <c r="D60" s="3">
        <f>'Balanced '!D60</f>
        <v>157.19999999999999</v>
      </c>
      <c r="E60" s="3">
        <f>'Balanced '!E60</f>
        <v>124.41679456087739</v>
      </c>
      <c r="F60" s="3">
        <f>'Balanced '!F60</f>
        <v>151.30000000000001</v>
      </c>
      <c r="G60" s="3">
        <f>'Balanced '!G60</f>
        <v>1228.4000000000001</v>
      </c>
      <c r="H60" s="3"/>
      <c r="I60" s="5">
        <f t="shared" si="19"/>
        <v>-2.913165266106436E-2</v>
      </c>
      <c r="J60" s="5">
        <f t="shared" si="20"/>
        <v>-3.113777756795261E-2</v>
      </c>
      <c r="K60" s="5">
        <f t="shared" si="21"/>
        <v>-2.2995649471721672E-2</v>
      </c>
      <c r="L60" s="5">
        <f t="shared" si="22"/>
        <v>-1.9859657269318834E-2</v>
      </c>
      <c r="M60" s="5">
        <f t="shared" si="23"/>
        <v>-3.2938076416337285E-3</v>
      </c>
      <c r="N60" s="5">
        <f t="shared" si="24"/>
        <v>-7.3325286662643194E-2</v>
      </c>
      <c r="O60" s="3"/>
      <c r="P60" s="2">
        <f t="shared" si="25"/>
        <v>45413</v>
      </c>
      <c r="Q60" s="4">
        <f t="shared" si="26"/>
        <v>0.10732833237160988</v>
      </c>
      <c r="R60" s="4">
        <f t="shared" si="27"/>
        <v>0.10826911002105102</v>
      </c>
      <c r="S60" s="4">
        <f t="shared" si="28"/>
        <v>8.5241730279898259E-2</v>
      </c>
      <c r="T60" s="4">
        <f t="shared" si="29"/>
        <v>5.5380135601164719E-2</v>
      </c>
      <c r="U60" s="4">
        <f t="shared" si="30"/>
        <v>7.270323859881031E-2</v>
      </c>
      <c r="V60" s="4">
        <f t="shared" si="31"/>
        <v>0.14620644741126659</v>
      </c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5">
      <c r="A61" s="2">
        <f>Cautious!A61</f>
        <v>44713</v>
      </c>
      <c r="B61" s="3">
        <f>'Balanced '!B61</f>
        <v>171.3</v>
      </c>
      <c r="C61" s="3">
        <f>'Balanced '!C61</f>
        <v>9.7595903829404644</v>
      </c>
      <c r="D61" s="3">
        <f>'Balanced '!D61</f>
        <v>156.19999999999999</v>
      </c>
      <c r="E61" s="3">
        <f>'Balanced '!E61</f>
        <v>122.29490027386868</v>
      </c>
      <c r="F61" s="3">
        <f>'Balanced '!F61</f>
        <v>146.6</v>
      </c>
      <c r="G61" s="3">
        <f>'Balanced '!G61</f>
        <v>1203.5999999999999</v>
      </c>
      <c r="H61" s="3"/>
      <c r="I61" s="5">
        <f t="shared" si="19"/>
        <v>-1.1540680900173109E-2</v>
      </c>
      <c r="J61" s="5">
        <f t="shared" si="20"/>
        <v>-9.1355761302650742E-3</v>
      </c>
      <c r="K61" s="5">
        <f t="shared" si="21"/>
        <v>-6.3613231552162855E-3</v>
      </c>
      <c r="L61" s="5">
        <f t="shared" si="22"/>
        <v>-1.7054725565771329E-2</v>
      </c>
      <c r="M61" s="5">
        <f t="shared" si="23"/>
        <v>-3.1064111037673606E-2</v>
      </c>
      <c r="N61" s="5">
        <f t="shared" si="24"/>
        <v>-2.0188863562357686E-2</v>
      </c>
      <c r="O61" s="3"/>
      <c r="P61" s="2">
        <f t="shared" si="25"/>
        <v>45444</v>
      </c>
      <c r="Q61" s="4">
        <f t="shared" si="26"/>
        <v>0.13660245183887901</v>
      </c>
      <c r="R61" s="4">
        <f t="shared" si="27"/>
        <v>0.14091946657525145</v>
      </c>
      <c r="S61" s="4">
        <f t="shared" si="28"/>
        <v>0.11075544174135732</v>
      </c>
      <c r="T61" s="4">
        <f t="shared" si="29"/>
        <v>8.0133646876648354E-2</v>
      </c>
      <c r="U61" s="4">
        <f t="shared" si="30"/>
        <v>0.1255115961800819</v>
      </c>
      <c r="V61" s="4">
        <f t="shared" si="31"/>
        <v>0.20280824194084426</v>
      </c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5">
      <c r="A62" s="2">
        <f>Cautious!A62</f>
        <v>44743</v>
      </c>
      <c r="B62" s="3">
        <f>'Balanced '!B62</f>
        <v>162.69999999999999</v>
      </c>
      <c r="C62" s="3">
        <f>'Balanced '!C62</f>
        <v>9.3210908145611882</v>
      </c>
      <c r="D62" s="3">
        <f>'Balanced '!D62</f>
        <v>149.4</v>
      </c>
      <c r="E62" s="3">
        <f>'Balanced '!E62</f>
        <v>117.23028952950085</v>
      </c>
      <c r="F62" s="3">
        <f>'Balanced '!F62</f>
        <v>143.5</v>
      </c>
      <c r="G62" s="3">
        <f>'Balanced '!G62</f>
        <v>1126.9000000000001</v>
      </c>
      <c r="H62" s="3"/>
      <c r="I62" s="5">
        <f t="shared" si="19"/>
        <v>-5.0204319906596746E-2</v>
      </c>
      <c r="J62" s="5">
        <f t="shared" si="20"/>
        <v>-4.4930120135550283E-2</v>
      </c>
      <c r="K62" s="5">
        <f t="shared" si="21"/>
        <v>-4.3533930857874416E-2</v>
      </c>
      <c r="L62" s="5">
        <f t="shared" si="22"/>
        <v>-4.1413098445037981E-2</v>
      </c>
      <c r="M62" s="5">
        <f t="shared" si="23"/>
        <v>-2.1145975443383317E-2</v>
      </c>
      <c r="N62" s="5">
        <f t="shared" si="24"/>
        <v>-6.3725490196078288E-2</v>
      </c>
      <c r="O62" s="3"/>
      <c r="P62" s="2">
        <f t="shared" si="25"/>
        <v>45474</v>
      </c>
      <c r="Q62" s="4">
        <f t="shared" si="26"/>
        <v>0.21757836508912112</v>
      </c>
      <c r="R62" s="4">
        <f t="shared" si="27"/>
        <v>0.22251131928424417</v>
      </c>
      <c r="S62" s="4">
        <f t="shared" si="28"/>
        <v>0.182061579651941</v>
      </c>
      <c r="T62" s="4">
        <f t="shared" si="29"/>
        <v>0.15192459031958067</v>
      </c>
      <c r="U62" s="4">
        <f t="shared" si="30"/>
        <v>0.1644599303135888</v>
      </c>
      <c r="V62" s="4">
        <f t="shared" si="31"/>
        <v>0.30881178454166297</v>
      </c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2">
        <f>Cautious!A63</f>
        <v>44774</v>
      </c>
      <c r="B63" s="3">
        <f>'Balanced '!B63</f>
        <v>173.3</v>
      </c>
      <c r="C63" s="3">
        <f>'Balanced '!C63</f>
        <v>10.00823919625244</v>
      </c>
      <c r="D63" s="3">
        <f>'Balanced '!D63</f>
        <v>156.4</v>
      </c>
      <c r="E63" s="3">
        <f>'Balanced '!E63</f>
        <v>123.50152140549338</v>
      </c>
      <c r="F63" s="3">
        <f>'Balanced '!F63</f>
        <v>154.4</v>
      </c>
      <c r="G63" s="3">
        <f>'Balanced '!G63</f>
        <v>1221.9000000000001</v>
      </c>
      <c r="H63" s="3"/>
      <c r="I63" s="5">
        <f t="shared" si="19"/>
        <v>6.5150583896742609E-2</v>
      </c>
      <c r="J63" s="5">
        <f t="shared" si="20"/>
        <v>7.371973896207562E-2</v>
      </c>
      <c r="K63" s="5">
        <f t="shared" si="21"/>
        <v>4.6854082998661312E-2</v>
      </c>
      <c r="L63" s="5">
        <f t="shared" si="22"/>
        <v>5.3494978995290966E-2</v>
      </c>
      <c r="M63" s="5">
        <f t="shared" si="23"/>
        <v>7.5958188153310138E-2</v>
      </c>
      <c r="N63" s="5">
        <f t="shared" si="24"/>
        <v>8.4302067619132129E-2</v>
      </c>
      <c r="O63" s="3"/>
      <c r="P63" s="2">
        <f t="shared" si="25"/>
        <v>45505</v>
      </c>
      <c r="Q63" s="4">
        <f t="shared" si="26"/>
        <v>0.14887478361223302</v>
      </c>
      <c r="R63" s="4">
        <f t="shared" si="27"/>
        <v>0.14998234972222391</v>
      </c>
      <c r="S63" s="4">
        <f t="shared" si="28"/>
        <v>0.14450127877237848</v>
      </c>
      <c r="T63" s="4">
        <f t="shared" si="29"/>
        <v>9.6248155493851517E-2</v>
      </c>
      <c r="U63" s="4">
        <f t="shared" si="30"/>
        <v>8.7435233160621753E-2</v>
      </c>
      <c r="V63" s="4">
        <f t="shared" si="31"/>
        <v>0.22448645552009161</v>
      </c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5">
      <c r="A64" s="2">
        <f>Cautious!A64</f>
        <v>44805</v>
      </c>
      <c r="B64" s="3">
        <f>'Balanced '!B64</f>
        <v>167.8</v>
      </c>
      <c r="C64" s="3">
        <f>'Balanced '!C64</f>
        <v>9.7337885709474374</v>
      </c>
      <c r="D64" s="3">
        <f>'Balanced '!D64</f>
        <v>154.30000000000001</v>
      </c>
      <c r="E64" s="3">
        <f>'Balanced '!E64</f>
        <v>121.3521932224168</v>
      </c>
      <c r="F64" s="3">
        <f>'Balanced '!F64</f>
        <v>150.4</v>
      </c>
      <c r="G64" s="3">
        <f>'Balanced '!G64</f>
        <v>1179.5999999999999</v>
      </c>
      <c r="H64" s="3"/>
      <c r="I64" s="5">
        <f t="shared" si="19"/>
        <v>-3.1736872475476054E-2</v>
      </c>
      <c r="J64" s="5">
        <f t="shared" si="20"/>
        <v>-2.7422468620431219E-2</v>
      </c>
      <c r="K64" s="5">
        <f t="shared" si="21"/>
        <v>-1.3427109974424516E-2</v>
      </c>
      <c r="L64" s="5">
        <f t="shared" si="22"/>
        <v>-1.7403252677508911E-2</v>
      </c>
      <c r="M64" s="5">
        <f t="shared" si="23"/>
        <v>-2.5906735751295335E-2</v>
      </c>
      <c r="N64" s="5">
        <f t="shared" si="24"/>
        <v>-3.461821753007626E-2</v>
      </c>
      <c r="O64" s="3"/>
      <c r="P64" s="2">
        <f t="shared" si="25"/>
        <v>45536</v>
      </c>
      <c r="Q64" s="4">
        <f t="shared" si="26"/>
        <v>0.19427890345649579</v>
      </c>
      <c r="R64" s="4">
        <f t="shared" si="27"/>
        <v>0.18966433889344472</v>
      </c>
      <c r="S64" s="4">
        <f t="shared" si="28"/>
        <v>0.16655865197666875</v>
      </c>
      <c r="T64" s="4">
        <f t="shared" si="29"/>
        <v>0.12424912995961762</v>
      </c>
      <c r="U64" s="4">
        <f t="shared" si="30"/>
        <v>0.12234042553191493</v>
      </c>
      <c r="V64" s="4">
        <f t="shared" si="31"/>
        <v>0.26915903696168197</v>
      </c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5">
      <c r="A65" s="2">
        <f>Cautious!A65</f>
        <v>44835</v>
      </c>
      <c r="B65" s="3">
        <f>'Balanced '!B65</f>
        <v>159.30000000000001</v>
      </c>
      <c r="C65" s="3">
        <f>'Balanced '!C65</f>
        <v>9.2042661015492104</v>
      </c>
      <c r="D65" s="3">
        <f>'Balanced '!D65</f>
        <v>147.1</v>
      </c>
      <c r="E65" s="3">
        <f>'Balanced '!E65</f>
        <v>114.97279341335671</v>
      </c>
      <c r="F65" s="3">
        <f>'Balanced '!F65</f>
        <v>145.30000000000001</v>
      </c>
      <c r="G65" s="3">
        <f>'Balanced '!G65</f>
        <v>1105.4000000000001</v>
      </c>
      <c r="H65" s="3"/>
      <c r="I65" s="5">
        <f t="shared" si="19"/>
        <v>-5.0655542312276515E-2</v>
      </c>
      <c r="J65" s="5">
        <f t="shared" si="20"/>
        <v>-5.4400449068587688E-2</v>
      </c>
      <c r="K65" s="5">
        <f t="shared" si="21"/>
        <v>-4.6662346079066858E-2</v>
      </c>
      <c r="L65" s="5">
        <f t="shared" si="22"/>
        <v>-5.2569299653017348E-2</v>
      </c>
      <c r="M65" s="5">
        <f t="shared" si="23"/>
        <v>-3.3909574468085069E-2</v>
      </c>
      <c r="N65" s="5">
        <f t="shared" si="24"/>
        <v>-6.2902678874194498E-2</v>
      </c>
      <c r="O65" s="3"/>
      <c r="P65" s="2">
        <f t="shared" si="25"/>
        <v>45566</v>
      </c>
      <c r="Q65" s="4">
        <f t="shared" si="26"/>
        <v>0.27181418706842425</v>
      </c>
      <c r="R65" s="4">
        <f t="shared" si="27"/>
        <v>0.27041633269735743</v>
      </c>
      <c r="S65" s="4">
        <f t="shared" si="28"/>
        <v>0.23929299796057116</v>
      </c>
      <c r="T65" s="4">
        <f t="shared" si="29"/>
        <v>0.20455462716523404</v>
      </c>
      <c r="U65" s="4">
        <f t="shared" si="30"/>
        <v>0.16861665519614588</v>
      </c>
      <c r="V65" s="4">
        <f t="shared" si="31"/>
        <v>0.37931970327483255</v>
      </c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5">
      <c r="A66" s="2">
        <f>Cautious!A66</f>
        <v>44866</v>
      </c>
      <c r="B66" s="3">
        <f>'Balanced '!B66</f>
        <v>163.5</v>
      </c>
      <c r="C66" s="3">
        <f>'Balanced '!C66</f>
        <v>9.5250422846143401</v>
      </c>
      <c r="D66" s="3">
        <f>'Balanced '!D66</f>
        <v>150.80000000000001</v>
      </c>
      <c r="E66" s="3">
        <f>'Balanced '!E66</f>
        <v>117.05949393083836</v>
      </c>
      <c r="F66" s="3">
        <f>'Balanced '!F66</f>
        <v>148.5</v>
      </c>
      <c r="G66" s="3">
        <f>'Balanced '!G66</f>
        <v>1132.4000000000001</v>
      </c>
      <c r="H66" s="3"/>
      <c r="I66" s="5">
        <f t="shared" si="19"/>
        <v>2.6365348399246633E-2</v>
      </c>
      <c r="J66" s="5">
        <f t="shared" si="20"/>
        <v>3.485081586365027E-2</v>
      </c>
      <c r="K66" s="5">
        <f t="shared" si="21"/>
        <v>2.5152957171991959E-2</v>
      </c>
      <c r="L66" s="5">
        <f t="shared" si="22"/>
        <v>1.8149515685675494E-2</v>
      </c>
      <c r="M66" s="5">
        <f t="shared" si="23"/>
        <v>2.202339986235367E-2</v>
      </c>
      <c r="N66" s="5">
        <f t="shared" si="24"/>
        <v>2.4425547313189792E-2</v>
      </c>
      <c r="O66" s="3"/>
      <c r="P66" s="2">
        <f t="shared" ref="P66:P80" si="39">A90</f>
        <v>45597</v>
      </c>
      <c r="Q66" s="4">
        <f t="shared" ref="Q66:Q73" si="40">(B90-B66)/B66</f>
        <v>0.23792048929663612</v>
      </c>
      <c r="R66" s="4">
        <f t="shared" ref="R66:R73" si="41">(C90-C66)/C66</f>
        <v>0.22362224037149697</v>
      </c>
      <c r="S66" s="4">
        <f t="shared" ref="S66:S73" si="42">(D90-D66)/D66</f>
        <v>0.20092838196286458</v>
      </c>
      <c r="T66" s="4">
        <f t="shared" ref="T66:T73" si="43">(E90-E66)/E66</f>
        <v>0.18555306614670333</v>
      </c>
      <c r="U66" s="4">
        <f t="shared" ref="U66:U73" si="44">(F90-F66)/F66</f>
        <v>0.13265993265993259</v>
      </c>
      <c r="V66" s="4">
        <f t="shared" ref="V66:V73" si="45">(G90-G66)/G66</f>
        <v>0.34519604380077695</v>
      </c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5">
      <c r="A67" s="2">
        <f>Cautious!A67</f>
        <v>44896</v>
      </c>
      <c r="B67" s="3">
        <f>'Balanced '!B67</f>
        <v>167.7</v>
      </c>
      <c r="C67" s="3">
        <f>'Balanced '!C67</f>
        <v>9.7463876186305409</v>
      </c>
      <c r="D67" s="3">
        <f>'Balanced '!D67</f>
        <v>155.19999999999999</v>
      </c>
      <c r="E67" s="3">
        <f>'Balanced '!E67</f>
        <v>119.4543162924422</v>
      </c>
      <c r="F67" s="3">
        <f>'Balanced '!F67</f>
        <v>151.30000000000001</v>
      </c>
      <c r="G67" s="3">
        <f>'Balanced '!G67</f>
        <v>1188.8</v>
      </c>
      <c r="H67" s="3"/>
      <c r="I67" s="5">
        <f t="shared" si="19"/>
        <v>2.5688073394495345E-2</v>
      </c>
      <c r="J67" s="5">
        <f t="shared" si="20"/>
        <v>2.3238252115031201E-2</v>
      </c>
      <c r="K67" s="5">
        <f t="shared" si="21"/>
        <v>2.9177718832891095E-2</v>
      </c>
      <c r="L67" s="5">
        <f t="shared" si="22"/>
        <v>2.0458164316161861E-2</v>
      </c>
      <c r="M67" s="5">
        <f t="shared" si="23"/>
        <v>1.885521885521893E-2</v>
      </c>
      <c r="N67" s="5">
        <f t="shared" si="24"/>
        <v>4.9805722359590125E-2</v>
      </c>
      <c r="O67" s="3"/>
      <c r="P67" s="2">
        <f t="shared" si="39"/>
        <v>45627</v>
      </c>
      <c r="Q67" s="4">
        <f t="shared" si="40"/>
        <v>0.25760286225402518</v>
      </c>
      <c r="R67" s="4">
        <f t="shared" si="41"/>
        <v>0.25614880786439859</v>
      </c>
      <c r="S67" s="4">
        <f t="shared" si="42"/>
        <v>0.213917525773196</v>
      </c>
      <c r="T67" s="4">
        <f t="shared" si="43"/>
        <v>0.19548606258173451</v>
      </c>
      <c r="U67" s="4">
        <f t="shared" si="44"/>
        <v>0.17448777263714457</v>
      </c>
      <c r="V67" s="4">
        <f t="shared" si="45"/>
        <v>0.32856662180349944</v>
      </c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5">
      <c r="A68" s="2">
        <f>Cautious!A68</f>
        <v>44927</v>
      </c>
      <c r="B68" s="3">
        <f>'Balanced '!B68</f>
        <v>160.9</v>
      </c>
      <c r="C68" s="3">
        <f>'Balanced '!C68</f>
        <v>9.2534348256554448</v>
      </c>
      <c r="D68" s="3">
        <f>'Balanced '!D68</f>
        <v>149.4</v>
      </c>
      <c r="E68" s="3">
        <f>'Balanced '!E68</f>
        <v>116.15950537469216</v>
      </c>
      <c r="F68" s="3">
        <f>'Balanced '!F68</f>
        <v>142.6</v>
      </c>
      <c r="G68" s="3">
        <f>'Balanced '!G68</f>
        <v>1127</v>
      </c>
      <c r="H68" s="3"/>
      <c r="I68" s="5">
        <f t="shared" ref="I68:I96" si="46">(B68-B67)/B67</f>
        <v>-4.0548598688133472E-2</v>
      </c>
      <c r="J68" s="5">
        <f t="shared" ref="J68:J97" si="47">(C68-C67)/C67</f>
        <v>-5.057800000000006E-2</v>
      </c>
      <c r="K68" s="5">
        <f t="shared" ref="K68:K97" si="48">(D68-D67)/D67</f>
        <v>-3.7371134020618452E-2</v>
      </c>
      <c r="L68" s="5">
        <f t="shared" ref="L68:L97" si="49">(E68-E67)/E67</f>
        <v>-2.7582183884288004E-2</v>
      </c>
      <c r="M68" s="5">
        <f t="shared" ref="M68:M97" si="50">(F68-F67)/F67</f>
        <v>-5.7501652346331901E-2</v>
      </c>
      <c r="N68" s="5">
        <f t="shared" ref="N68:N97" si="51">(G68-G67)/G67</f>
        <v>-5.198519515477789E-2</v>
      </c>
      <c r="O68" s="3"/>
      <c r="P68" s="2">
        <f t="shared" si="39"/>
        <v>45658</v>
      </c>
      <c r="Q68" s="4">
        <f t="shared" si="40"/>
        <v>0.3014294592914854</v>
      </c>
      <c r="R68" s="4">
        <f t="shared" si="41"/>
        <v>0.31154659535416002</v>
      </c>
      <c r="S68" s="4">
        <f t="shared" si="42"/>
        <v>0.25234270414993298</v>
      </c>
      <c r="T68" s="4">
        <f t="shared" si="43"/>
        <v>0.22014756173597616</v>
      </c>
      <c r="U68" s="4">
        <f t="shared" si="44"/>
        <v>0.23001402524544187</v>
      </c>
      <c r="V68" s="4">
        <f t="shared" si="45"/>
        <v>0.39503105590062115</v>
      </c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5">
      <c r="A69" s="2">
        <f>Cautious!A69</f>
        <v>44958</v>
      </c>
      <c r="B69" s="3">
        <f>'Balanced '!B69</f>
        <v>166.5</v>
      </c>
      <c r="C69" s="3">
        <f>'Balanced '!C69</f>
        <v>9.6368601510913035</v>
      </c>
      <c r="D69" s="3">
        <f>'Balanced '!D69</f>
        <v>153.80000000000001</v>
      </c>
      <c r="E69" s="3">
        <f>'Balanced '!E69</f>
        <v>120.06930585972343</v>
      </c>
      <c r="F69" s="3">
        <f>'Balanced '!F69</f>
        <v>145.6</v>
      </c>
      <c r="G69" s="3">
        <f>'Balanced '!G69</f>
        <v>1210</v>
      </c>
      <c r="H69" s="3"/>
      <c r="I69" s="5">
        <f t="shared" si="46"/>
        <v>3.4804226227470439E-2</v>
      </c>
      <c r="J69" s="5">
        <f t="shared" si="47"/>
        <v>4.1435999999999959E-2</v>
      </c>
      <c r="K69" s="5">
        <f t="shared" si="48"/>
        <v>2.9451137884872861E-2</v>
      </c>
      <c r="L69" s="5">
        <f t="shared" si="49"/>
        <v>3.3658894056233672E-2</v>
      </c>
      <c r="M69" s="5">
        <f t="shared" si="50"/>
        <v>2.1037868162692847E-2</v>
      </c>
      <c r="N69" s="5">
        <f t="shared" si="51"/>
        <v>7.3646850044365567E-2</v>
      </c>
      <c r="O69" s="3"/>
      <c r="P69" s="2">
        <f t="shared" si="39"/>
        <v>45689</v>
      </c>
      <c r="Q69" s="4">
        <f t="shared" si="40"/>
        <v>0.28528528528528529</v>
      </c>
      <c r="R69" s="4">
        <f t="shared" si="41"/>
        <v>0.28249486942384483</v>
      </c>
      <c r="S69" s="4">
        <f t="shared" si="42"/>
        <v>0.23992197659297773</v>
      </c>
      <c r="T69" s="4">
        <f t="shared" si="43"/>
        <v>0.20611723048862268</v>
      </c>
      <c r="U69" s="4">
        <f t="shared" si="44"/>
        <v>0.23557692307692316</v>
      </c>
      <c r="V69" s="4">
        <f t="shared" si="45"/>
        <v>0.3284297520661158</v>
      </c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5">
      <c r="A70" s="2">
        <f>Cautious!A70</f>
        <v>44986</v>
      </c>
      <c r="B70" s="3">
        <f>'Balanced '!B70</f>
        <v>164.8</v>
      </c>
      <c r="C70" s="3">
        <f>'Balanced '!C70</f>
        <v>9.5574472358581382</v>
      </c>
      <c r="D70" s="3">
        <f>'Balanced '!D70</f>
        <v>152.4</v>
      </c>
      <c r="E70" s="3">
        <f>'Balanced '!E70</f>
        <v>119.303037951268</v>
      </c>
      <c r="F70" s="3">
        <f>'Balanced '!F70</f>
        <v>144.80000000000001</v>
      </c>
      <c r="G70" s="3">
        <f>'Balanced '!G70</f>
        <v>1203.3</v>
      </c>
      <c r="H70" s="3"/>
      <c r="I70" s="5">
        <f t="shared" si="46"/>
        <v>-1.0210210210210142E-2</v>
      </c>
      <c r="J70" s="5">
        <f t="shared" si="47"/>
        <v>-8.2405383068853977E-3</v>
      </c>
      <c r="K70" s="5">
        <f t="shared" si="48"/>
        <v>-9.1027308192458099E-3</v>
      </c>
      <c r="L70" s="5">
        <f t="shared" si="49"/>
        <v>-6.3818800564289175E-3</v>
      </c>
      <c r="M70" s="5">
        <f t="shared" si="50"/>
        <v>-5.4945054945053778E-3</v>
      </c>
      <c r="N70" s="5">
        <f t="shared" si="51"/>
        <v>-5.5371900826446654E-3</v>
      </c>
      <c r="O70" s="3"/>
      <c r="P70" s="2">
        <f t="shared" si="39"/>
        <v>45717</v>
      </c>
      <c r="Q70" s="4">
        <f t="shared" si="40"/>
        <v>0.29004854368932026</v>
      </c>
      <c r="R70" s="4">
        <f t="shared" si="41"/>
        <v>0.29030152003445198</v>
      </c>
      <c r="S70" s="4">
        <f t="shared" si="42"/>
        <v>0.25131233595800512</v>
      </c>
      <c r="T70" s="4">
        <f t="shared" si="43"/>
        <v>0.21113674156292034</v>
      </c>
      <c r="U70" s="4">
        <f t="shared" si="44"/>
        <v>0.23480662983425413</v>
      </c>
      <c r="V70" s="4">
        <f t="shared" si="45"/>
        <v>0.31554890717194389</v>
      </c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5">
      <c r="A71" s="2">
        <f>Cautious!A71</f>
        <v>45017</v>
      </c>
      <c r="B71" s="3">
        <f>'Balanced '!B71</f>
        <v>166.4</v>
      </c>
      <c r="C71" s="3">
        <f>'Balanced '!C71</f>
        <v>9.5608246582007919</v>
      </c>
      <c r="D71" s="3">
        <f>'Balanced '!D71</f>
        <v>153</v>
      </c>
      <c r="E71" s="3">
        <f>'Balanced '!E71</f>
        <v>120.04100975549346</v>
      </c>
      <c r="F71" s="3">
        <f>'Balanced '!F71</f>
        <v>146.5</v>
      </c>
      <c r="G71" s="3">
        <f>'Balanced '!G71</f>
        <v>1229.7</v>
      </c>
      <c r="H71" s="3"/>
      <c r="I71" s="5">
        <f t="shared" si="46"/>
        <v>9.7087378640776344E-3</v>
      </c>
      <c r="J71" s="5">
        <f t="shared" si="47"/>
        <v>3.5338121773585202E-4</v>
      </c>
      <c r="K71" s="5">
        <f t="shared" si="48"/>
        <v>3.9370078740157107E-3</v>
      </c>
      <c r="L71" s="5">
        <f t="shared" si="49"/>
        <v>6.1856916378517351E-3</v>
      </c>
      <c r="M71" s="5">
        <f t="shared" si="50"/>
        <v>1.1740331491712627E-2</v>
      </c>
      <c r="N71" s="5">
        <f t="shared" si="51"/>
        <v>2.1939665918723587E-2</v>
      </c>
      <c r="O71" s="3"/>
      <c r="P71" s="2">
        <f t="shared" si="39"/>
        <v>45748</v>
      </c>
      <c r="Q71" s="4">
        <f t="shared" si="40"/>
        <v>0.21694711538461534</v>
      </c>
      <c r="R71" s="4">
        <f t="shared" si="41"/>
        <v>0.22445572056114113</v>
      </c>
      <c r="S71" s="4">
        <f t="shared" si="42"/>
        <v>0.19477124183006544</v>
      </c>
      <c r="T71" s="4">
        <f t="shared" si="43"/>
        <v>0.16206261149374834</v>
      </c>
      <c r="U71" s="4">
        <f t="shared" si="44"/>
        <v>0.14880546075085332</v>
      </c>
      <c r="V71" s="4">
        <f t="shared" si="45"/>
        <v>0.21289745466373908</v>
      </c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5">
      <c r="A72" s="2">
        <f>Cautious!A72</f>
        <v>45047</v>
      </c>
      <c r="B72" s="3">
        <f>'Balanced '!B72</f>
        <v>166.9</v>
      </c>
      <c r="C72" s="3">
        <f>'Balanced '!C72</f>
        <v>9.6631578480881846</v>
      </c>
      <c r="D72" s="3">
        <f>'Balanced '!D72</f>
        <v>153.5</v>
      </c>
      <c r="E72" s="3">
        <f>'Balanced '!E72</f>
        <v>120.2546022320218</v>
      </c>
      <c r="F72" s="3">
        <f>'Balanced '!F72</f>
        <v>147</v>
      </c>
      <c r="G72" s="3">
        <f>'Balanced '!G72</f>
        <v>1224.5999999999999</v>
      </c>
      <c r="H72" s="3"/>
      <c r="I72" s="5">
        <f t="shared" si="46"/>
        <v>3.004807692307692E-3</v>
      </c>
      <c r="J72" s="5">
        <f t="shared" si="47"/>
        <v>1.0703385277504956E-2</v>
      </c>
      <c r="K72" s="5">
        <f t="shared" si="48"/>
        <v>3.2679738562091504E-3</v>
      </c>
      <c r="L72" s="5">
        <f t="shared" si="49"/>
        <v>1.7793292222665494E-3</v>
      </c>
      <c r="M72" s="5">
        <f t="shared" si="50"/>
        <v>3.4129692832764505E-3</v>
      </c>
      <c r="N72" s="5">
        <f t="shared" si="51"/>
        <v>-4.147353012930094E-3</v>
      </c>
      <c r="O72" s="3"/>
      <c r="P72" s="2">
        <f t="shared" si="39"/>
        <v>45778</v>
      </c>
      <c r="Q72" s="4">
        <f t="shared" si="40"/>
        <v>0.19113241461953268</v>
      </c>
      <c r="R72" s="4">
        <f t="shared" si="41"/>
        <v>0.1835496888437031</v>
      </c>
      <c r="S72" s="4">
        <f t="shared" si="42"/>
        <v>0.16938110749185667</v>
      </c>
      <c r="T72" s="4">
        <f t="shared" si="43"/>
        <v>0.13972484700505339</v>
      </c>
      <c r="U72" s="4">
        <f t="shared" si="44"/>
        <v>0.12653061224489792</v>
      </c>
      <c r="V72" s="4">
        <f t="shared" si="45"/>
        <v>0.21443736730360946</v>
      </c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5">
      <c r="A73" s="2">
        <f>Cautious!A73</f>
        <v>45078</v>
      </c>
      <c r="B73" s="3">
        <f>'Balanced '!B73</f>
        <v>169.1</v>
      </c>
      <c r="C73" s="3">
        <f>'Balanced '!C73</f>
        <v>9.7791879272879818</v>
      </c>
      <c r="D73" s="3">
        <f>'Balanced '!D73</f>
        <v>154.30000000000001</v>
      </c>
      <c r="E73" s="3">
        <f>'Balanced '!E73</f>
        <v>121.16916994436409</v>
      </c>
      <c r="F73" s="3">
        <f>'Balanced '!F73</f>
        <v>147.1</v>
      </c>
      <c r="G73" s="3">
        <f>'Balanced '!G73</f>
        <v>1236.9000000000001</v>
      </c>
      <c r="H73" s="3"/>
      <c r="I73" s="5">
        <f t="shared" si="46"/>
        <v>1.3181545835829769E-2</v>
      </c>
      <c r="J73" s="5">
        <f t="shared" si="47"/>
        <v>1.2007470127661561E-2</v>
      </c>
      <c r="K73" s="5">
        <f t="shared" si="48"/>
        <v>5.2117263843648948E-3</v>
      </c>
      <c r="L73" s="5">
        <f t="shared" si="49"/>
        <v>7.6052616312987627E-3</v>
      </c>
      <c r="M73" s="5">
        <f t="shared" si="50"/>
        <v>6.8027210884349877E-4</v>
      </c>
      <c r="N73" s="5">
        <f t="shared" si="51"/>
        <v>1.0044096031357327E-2</v>
      </c>
      <c r="O73" s="3"/>
      <c r="P73" s="2">
        <f t="shared" si="39"/>
        <v>45809</v>
      </c>
      <c r="Q73" s="4">
        <f t="shared" si="40"/>
        <v>0.2099349497338853</v>
      </c>
      <c r="R73" s="4">
        <f t="shared" si="41"/>
        <v>0.20775107508526341</v>
      </c>
      <c r="S73" s="4">
        <f t="shared" si="42"/>
        <v>0.19572261827608545</v>
      </c>
      <c r="T73" s="4">
        <f t="shared" si="43"/>
        <v>0.16511942473780128</v>
      </c>
      <c r="U73" s="4">
        <f t="shared" si="44"/>
        <v>0.16655336505778381</v>
      </c>
      <c r="V73" s="4">
        <f t="shared" si="45"/>
        <v>0.28005497615005243</v>
      </c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5">
      <c r="A74" s="2">
        <f>Cautious!A74</f>
        <v>45108</v>
      </c>
      <c r="B74" s="3">
        <f>'Balanced '!B74</f>
        <v>172.8</v>
      </c>
      <c r="C74" s="3">
        <f>'Balanced '!C74</f>
        <v>9.996331217206297</v>
      </c>
      <c r="D74" s="3">
        <f>'Balanced '!D74</f>
        <v>157.9</v>
      </c>
      <c r="E74" s="3">
        <f>'Balanced '!E74</f>
        <v>121.89687363320412</v>
      </c>
      <c r="F74" s="3">
        <f>'Balanced '!F74</f>
        <v>149.6</v>
      </c>
      <c r="G74" s="3">
        <f>'Balanced '!G74</f>
        <v>1247.3</v>
      </c>
      <c r="H74" s="3"/>
      <c r="I74" s="5">
        <f t="shared" si="46"/>
        <v>2.1880544056771242E-2</v>
      </c>
      <c r="J74" s="5">
        <f t="shared" si="47"/>
        <v>2.220463412022133E-2</v>
      </c>
      <c r="K74" s="5">
        <f t="shared" si="48"/>
        <v>2.3331173039533339E-2</v>
      </c>
      <c r="L74" s="5">
        <f t="shared" si="49"/>
        <v>6.0056835346331836E-3</v>
      </c>
      <c r="M74" s="5">
        <f t="shared" si="50"/>
        <v>1.6995241332426921E-2</v>
      </c>
      <c r="N74" s="5">
        <f t="shared" si="51"/>
        <v>8.4081170668605897E-3</v>
      </c>
      <c r="O74" s="3"/>
      <c r="P74" s="2">
        <f t="shared" si="39"/>
        <v>45839</v>
      </c>
      <c r="Q74" s="4">
        <f t="shared" ref="Q74:V77" si="52">(B98-B74)/B74</f>
        <v>0.1932870370370369</v>
      </c>
      <c r="R74" s="4">
        <f t="shared" si="52"/>
        <v>0.19119133763453999</v>
      </c>
      <c r="S74" s="4">
        <f t="shared" si="52"/>
        <v>0.1754274857504749</v>
      </c>
      <c r="T74" s="4">
        <f t="shared" si="52"/>
        <v>0.16286629032641825</v>
      </c>
      <c r="U74" s="4">
        <f t="shared" si="52"/>
        <v>0.13770053475935826</v>
      </c>
      <c r="V74" s="4">
        <f t="shared" si="52"/>
        <v>0.31163312755551997</v>
      </c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5">
      <c r="A75" s="2">
        <f>Cautious!A75</f>
        <v>45139</v>
      </c>
      <c r="B75" s="3">
        <f>'Balanced '!B75</f>
        <v>175.9</v>
      </c>
      <c r="C75" s="3">
        <f>'Balanced '!C75</f>
        <v>10.132539110268123</v>
      </c>
      <c r="D75" s="3">
        <f>'Balanced '!D75</f>
        <v>160.69999999999999</v>
      </c>
      <c r="E75" s="3">
        <f>'Balanced '!E75</f>
        <v>123.7270280311712</v>
      </c>
      <c r="F75" s="3">
        <f>'Balanced '!F75</f>
        <v>149.9</v>
      </c>
      <c r="G75" s="3">
        <f>'Balanced '!G75</f>
        <v>1244.3</v>
      </c>
      <c r="H75" s="3"/>
      <c r="I75" s="5">
        <f t="shared" si="46"/>
        <v>1.793981481481478E-2</v>
      </c>
      <c r="J75" s="5">
        <f t="shared" si="47"/>
        <v>1.3625788311953555E-2</v>
      </c>
      <c r="K75" s="5">
        <f t="shared" si="48"/>
        <v>1.773274224192516E-2</v>
      </c>
      <c r="L75" s="5">
        <f t="shared" si="49"/>
        <v>1.5013956826112996E-2</v>
      </c>
      <c r="M75" s="5">
        <f t="shared" si="50"/>
        <v>2.0053475935829638E-3</v>
      </c>
      <c r="N75" s="5">
        <f t="shared" si="51"/>
        <v>-2.4051952216788265E-3</v>
      </c>
      <c r="O75" s="3"/>
      <c r="P75" s="2">
        <f t="shared" si="39"/>
        <v>45870</v>
      </c>
      <c r="Q75" s="4">
        <f t="shared" si="52"/>
        <v>0.19499715747583843</v>
      </c>
      <c r="R75" s="4">
        <f t="shared" si="52"/>
        <v>0.20189614438755321</v>
      </c>
      <c r="S75" s="4">
        <f t="shared" si="52"/>
        <v>0.17485998755444943</v>
      </c>
      <c r="T75" s="4">
        <f t="shared" si="52"/>
        <v>0.16586358458842643</v>
      </c>
      <c r="U75" s="4">
        <f t="shared" si="52"/>
        <v>0.15677118078719146</v>
      </c>
      <c r="V75" s="4">
        <f t="shared" si="52"/>
        <v>0.34493289399662463</v>
      </c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5">
      <c r="A76" s="2">
        <f>Cautious!A76</f>
        <v>45170</v>
      </c>
      <c r="B76" s="3">
        <f>'Balanced '!B76</f>
        <v>175.7</v>
      </c>
      <c r="C76" s="3">
        <f>'Balanced '!C76</f>
        <v>10.059943336220879</v>
      </c>
      <c r="D76" s="3">
        <f>'Balanced '!D76</f>
        <v>159</v>
      </c>
      <c r="E76" s="3">
        <f>'Balanced '!E76</f>
        <v>122.62269614059954</v>
      </c>
      <c r="F76" s="3">
        <f>'Balanced '!F76</f>
        <v>148.9</v>
      </c>
      <c r="G76" s="3">
        <f>'Balanced '!G76</f>
        <v>1243.7</v>
      </c>
      <c r="H76" s="3"/>
      <c r="I76" s="5">
        <f t="shared" si="46"/>
        <v>-1.1370096645822458E-3</v>
      </c>
      <c r="J76" s="5">
        <f t="shared" si="47"/>
        <v>-7.1646181926578144E-3</v>
      </c>
      <c r="K76" s="5">
        <f t="shared" si="48"/>
        <v>-1.057871810827622E-2</v>
      </c>
      <c r="L76" s="5">
        <f t="shared" si="49"/>
        <v>-8.9255509337332287E-3</v>
      </c>
      <c r="M76" s="5">
        <f t="shared" si="50"/>
        <v>-6.6711140760507001E-3</v>
      </c>
      <c r="N76" s="5">
        <f t="shared" si="51"/>
        <v>-4.8219882664944874E-4</v>
      </c>
      <c r="O76" s="3"/>
      <c r="P76" s="2">
        <f t="shared" si="39"/>
        <v>45901</v>
      </c>
      <c r="Q76" s="4">
        <f t="shared" si="52"/>
        <v>0.1940808195788277</v>
      </c>
      <c r="R76" s="4">
        <f t="shared" si="52"/>
        <v>0.21229268661580813</v>
      </c>
      <c r="S76" s="4">
        <f t="shared" si="52"/>
        <v>0.19371069182389944</v>
      </c>
      <c r="T76" s="4">
        <f t="shared" si="52"/>
        <v>0.18048054637745919</v>
      </c>
      <c r="U76" s="4">
        <f t="shared" si="52"/>
        <v>0.16185359301544655</v>
      </c>
      <c r="V76" s="4">
        <f t="shared" si="52"/>
        <v>0.33223446168690202</v>
      </c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5">
      <c r="A77" s="2">
        <f>Cautious!A77</f>
        <v>45200</v>
      </c>
      <c r="B77" s="3">
        <f>'Balanced '!B77</f>
        <v>172.1</v>
      </c>
      <c r="C77" s="3">
        <f>'Balanced '!C77</f>
        <v>9.8716631669995021</v>
      </c>
      <c r="D77" s="3">
        <f>'Balanced '!D77</f>
        <v>156.6</v>
      </c>
      <c r="E77" s="3">
        <f>'Balanced '!E77</f>
        <v>120.80688575114793</v>
      </c>
      <c r="F77" s="3">
        <f>'Balanced '!F77</f>
        <v>145.9</v>
      </c>
      <c r="G77" s="3">
        <f>'Balanced '!G77</f>
        <v>1236.9000000000001</v>
      </c>
      <c r="H77" s="3"/>
      <c r="I77" s="5">
        <f t="shared" si="46"/>
        <v>-2.0489470688673846E-2</v>
      </c>
      <c r="J77" s="5">
        <f t="shared" si="47"/>
        <v>-1.8715828005061757E-2</v>
      </c>
      <c r="K77" s="5">
        <f t="shared" si="48"/>
        <v>-1.5094339622641546E-2</v>
      </c>
      <c r="L77" s="5">
        <f t="shared" si="49"/>
        <v>-1.4808110134600202E-2</v>
      </c>
      <c r="M77" s="5">
        <f t="shared" si="50"/>
        <v>-2.0147750167897917E-2</v>
      </c>
      <c r="N77" s="5">
        <f t="shared" si="51"/>
        <v>-5.4675564846827646E-3</v>
      </c>
      <c r="O77" s="3"/>
      <c r="P77" s="2">
        <f t="shared" si="39"/>
        <v>45931</v>
      </c>
      <c r="Q77" s="4">
        <f t="shared" si="52"/>
        <v>0.24869262056943645</v>
      </c>
      <c r="R77" s="4">
        <f t="shared" si="52"/>
        <v>0.25856670587023822</v>
      </c>
      <c r="S77" s="4">
        <f t="shared" si="52"/>
        <v>0.23754789272030663</v>
      </c>
      <c r="T77" s="4">
        <f t="shared" si="52"/>
        <v>0.21919289865771058</v>
      </c>
      <c r="U77" s="4">
        <f t="shared" si="52"/>
        <v>0.19533927347498287</v>
      </c>
      <c r="V77" s="4">
        <f t="shared" si="52"/>
        <v>0.36623817608537468</v>
      </c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5">
      <c r="A78" s="2">
        <f>Cautious!A78</f>
        <v>45231</v>
      </c>
      <c r="B78" s="3">
        <f>'Balanced '!B78</f>
        <v>170.1</v>
      </c>
      <c r="C78" s="3">
        <f>'Balanced '!C78</f>
        <v>9.6789028822892504</v>
      </c>
      <c r="D78" s="3">
        <f>'Balanced '!D78</f>
        <v>153.5</v>
      </c>
      <c r="E78" s="3">
        <f>'Balanced '!E78</f>
        <v>118.71893111270317</v>
      </c>
      <c r="F78" s="3">
        <f>'Balanced '!F78</f>
        <v>145.4</v>
      </c>
      <c r="G78" s="3">
        <f>'Balanced '!G78</f>
        <v>1219.9000000000001</v>
      </c>
      <c r="H78" s="3"/>
      <c r="I78" s="5">
        <f t="shared" si="46"/>
        <v>-1.1621150493898896E-2</v>
      </c>
      <c r="J78" s="5">
        <f t="shared" si="47"/>
        <v>-1.9526627018093573E-2</v>
      </c>
      <c r="K78" s="5">
        <f t="shared" si="48"/>
        <v>-1.9795657726692173E-2</v>
      </c>
      <c r="L78" s="5">
        <f t="shared" si="49"/>
        <v>-1.7283407526502821E-2</v>
      </c>
      <c r="M78" s="5">
        <f t="shared" si="50"/>
        <v>-3.4270047978067169E-3</v>
      </c>
      <c r="N78" s="5">
        <f t="shared" si="51"/>
        <v>-1.3744037513137682E-2</v>
      </c>
      <c r="O78" s="3"/>
      <c r="P78" s="2">
        <f t="shared" si="39"/>
        <v>45962</v>
      </c>
      <c r="Q78" s="4">
        <f t="shared" ref="Q78:Q80" si="53">(B102-B78)/B78</f>
        <v>0.29629629629629634</v>
      </c>
      <c r="R78" s="4">
        <f t="shared" ref="R78:R80" si="54">(C102-C78)/C78</f>
        <v>0.31659900897518067</v>
      </c>
      <c r="S78" s="4">
        <f t="shared" ref="S78:S80" si="55">(D102-D78)/D78</f>
        <v>0.29315960912052119</v>
      </c>
      <c r="T78" s="4">
        <f t="shared" ref="T78:T80" si="56">(E102-E78)/E78</f>
        <v>0.26842553502652922</v>
      </c>
      <c r="U78" s="4">
        <f t="shared" ref="U78:U80" si="57">(F102-F78)/F78</f>
        <v>0.21389270976616226</v>
      </c>
      <c r="V78" s="4">
        <f t="shared" ref="V78:V80" si="58">(G102-G78)/G78</f>
        <v>0.42323141241085327</v>
      </c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5">
      <c r="A79" s="2">
        <f>Cautious!A79</f>
        <v>45261</v>
      </c>
      <c r="B79" s="3">
        <f>'Balanced '!B79</f>
        <v>177.4</v>
      </c>
      <c r="C79" s="3">
        <f>'Balanced '!C79</f>
        <v>10.149911171986369</v>
      </c>
      <c r="D79" s="3">
        <f>'Balanced '!D79</f>
        <v>159.80000000000001</v>
      </c>
      <c r="E79" s="3">
        <f>'Balanced '!E79</f>
        <v>123.14997562302379</v>
      </c>
      <c r="F79" s="3">
        <f>'Balanced '!F79</f>
        <v>152.4</v>
      </c>
      <c r="G79" s="3">
        <f>'Balanced '!G79</f>
        <v>1287.3</v>
      </c>
      <c r="H79" s="3"/>
      <c r="I79" s="5">
        <f t="shared" si="46"/>
        <v>4.2915931804820763E-2</v>
      </c>
      <c r="J79" s="5">
        <f t="shared" si="47"/>
        <v>4.8663396608616072E-2</v>
      </c>
      <c r="K79" s="5">
        <f t="shared" si="48"/>
        <v>4.1042345276873039E-2</v>
      </c>
      <c r="L79" s="5">
        <f t="shared" si="49"/>
        <v>3.7323824168481644E-2</v>
      </c>
      <c r="M79" s="5">
        <f t="shared" si="50"/>
        <v>4.8143053645116916E-2</v>
      </c>
      <c r="N79" s="5">
        <f t="shared" si="51"/>
        <v>5.5250430363144407E-2</v>
      </c>
      <c r="O79" s="3"/>
      <c r="P79" s="2">
        <f t="shared" si="39"/>
        <v>45992</v>
      </c>
      <c r="Q79" s="4">
        <f t="shared" si="53"/>
        <v>0.24351747463359633</v>
      </c>
      <c r="R79" s="4">
        <f t="shared" si="54"/>
        <v>0.25202279466796279</v>
      </c>
      <c r="S79" s="4">
        <f t="shared" si="55"/>
        <v>0.24217772215269079</v>
      </c>
      <c r="T79" s="4">
        <f t="shared" si="56"/>
        <v>0.22303102519650231</v>
      </c>
      <c r="U79" s="4">
        <f t="shared" si="57"/>
        <v>0.15354330708661421</v>
      </c>
      <c r="V79" s="4">
        <f t="shared" si="58"/>
        <v>0.33954789093451421</v>
      </c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5">
      <c r="A80" s="2">
        <f>Cautious!A80</f>
        <v>45292</v>
      </c>
      <c r="B80" s="3">
        <f>'Balanced '!B80</f>
        <v>182.6</v>
      </c>
      <c r="C80" s="3">
        <f>'Balanced '!C80</f>
        <v>10.490826480299374</v>
      </c>
      <c r="D80" s="3">
        <f>'Balanced '!D80</f>
        <v>164.3</v>
      </c>
      <c r="E80" s="3">
        <f>'Balanced '!E80</f>
        <v>126.4504300851078</v>
      </c>
      <c r="F80" s="3">
        <f>'Balanced '!F80</f>
        <v>157.1</v>
      </c>
      <c r="G80" s="3">
        <f>'Balanced '!G80</f>
        <v>1337.1</v>
      </c>
      <c r="H80" s="3"/>
      <c r="I80" s="5">
        <f t="shared" si="46"/>
        <v>2.9312288613303206E-2</v>
      </c>
      <c r="J80" s="5">
        <f t="shared" si="47"/>
        <v>3.3588009051145826E-2</v>
      </c>
      <c r="K80" s="5">
        <f t="shared" si="48"/>
        <v>2.8160200250312888E-2</v>
      </c>
      <c r="L80" s="5">
        <f t="shared" si="49"/>
        <v>2.680028514327177E-2</v>
      </c>
      <c r="M80" s="5">
        <f t="shared" si="50"/>
        <v>3.0839895013123283E-2</v>
      </c>
      <c r="N80" s="5">
        <f t="shared" si="51"/>
        <v>3.8685621067350233E-2</v>
      </c>
      <c r="O80" s="3"/>
      <c r="P80" s="2">
        <f t="shared" si="39"/>
        <v>46023</v>
      </c>
      <c r="Q80" s="4">
        <f t="shared" si="53"/>
        <v>0.20536692223439212</v>
      </c>
      <c r="R80" s="4">
        <f t="shared" si="54"/>
        <v>0.21008612847167552</v>
      </c>
      <c r="S80" s="4">
        <f t="shared" si="55"/>
        <v>0.20998174071819839</v>
      </c>
      <c r="T80" s="4">
        <f t="shared" si="56"/>
        <v>0.19349118322060246</v>
      </c>
      <c r="U80" s="4">
        <f t="shared" si="57"/>
        <v>0.10630171865054117</v>
      </c>
      <c r="V80" s="4">
        <f t="shared" si="58"/>
        <v>0.28344925585221753</v>
      </c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5">
      <c r="A81" s="2">
        <f>Cautious!A81</f>
        <v>45323</v>
      </c>
      <c r="B81" s="3">
        <f>'Balanced '!B81</f>
        <v>185</v>
      </c>
      <c r="C81" s="3">
        <f>'Balanced '!C81</f>
        <v>10.660954202745716</v>
      </c>
      <c r="D81" s="3">
        <f>'Balanced '!D81</f>
        <v>166.1</v>
      </c>
      <c r="E81" s="3">
        <f>'Balanced '!E81</f>
        <v>127.96391893989154</v>
      </c>
      <c r="F81" s="3">
        <f>'Balanced '!F81</f>
        <v>159.9</v>
      </c>
      <c r="G81" s="3">
        <f>'Balanced '!G81</f>
        <v>1361.2</v>
      </c>
      <c r="H81" s="3"/>
      <c r="I81" s="5">
        <f t="shared" si="46"/>
        <v>1.3143483023001126E-2</v>
      </c>
      <c r="J81" s="5">
        <f t="shared" si="47"/>
        <v>1.6216808348305356E-2</v>
      </c>
      <c r="K81" s="5">
        <f t="shared" si="48"/>
        <v>1.0955569080949377E-2</v>
      </c>
      <c r="L81" s="5">
        <f t="shared" si="49"/>
        <v>1.1969028921175571E-2</v>
      </c>
      <c r="M81" s="5">
        <f t="shared" si="50"/>
        <v>1.7823042647994981E-2</v>
      </c>
      <c r="N81" s="5">
        <f t="shared" si="51"/>
        <v>1.8024081968439264E-2</v>
      </c>
      <c r="O81" s="3"/>
      <c r="P81" s="2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5">
      <c r="A82" s="2">
        <f>Cautious!A82</f>
        <v>45352</v>
      </c>
      <c r="B82" s="3">
        <f>'Balanced '!B82</f>
        <v>189.2</v>
      </c>
      <c r="C82" s="3">
        <f>'Balanced '!C82</f>
        <v>10.91228144864794</v>
      </c>
      <c r="D82" s="3">
        <f>'Balanced '!D82</f>
        <v>170.2</v>
      </c>
      <c r="E82" s="3">
        <f>'Balanced '!E82</f>
        <v>129.63770013027181</v>
      </c>
      <c r="F82" s="3">
        <f>'Balanced '!F82</f>
        <v>163.80000000000001</v>
      </c>
      <c r="G82" s="3">
        <f>'Balanced '!G82</f>
        <v>1397.7</v>
      </c>
      <c r="H82" s="3"/>
      <c r="I82" s="5">
        <f t="shared" si="46"/>
        <v>2.2702702702702641E-2</v>
      </c>
      <c r="J82" s="5">
        <f t="shared" si="47"/>
        <v>2.3574554502588111E-2</v>
      </c>
      <c r="K82" s="5">
        <f t="shared" si="48"/>
        <v>2.4683925346176968E-2</v>
      </c>
      <c r="L82" s="5">
        <f t="shared" si="49"/>
        <v>1.3080102612100313E-2</v>
      </c>
      <c r="M82" s="5">
        <f t="shared" si="50"/>
        <v>2.439024390243906E-2</v>
      </c>
      <c r="N82" s="5">
        <f t="shared" si="51"/>
        <v>2.6814575374669407E-2</v>
      </c>
      <c r="O82" s="3"/>
      <c r="P82" s="2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5">
      <c r="A83" s="2">
        <f>Cautious!A83</f>
        <v>45383</v>
      </c>
      <c r="B83" s="3">
        <f>'Balanced '!B83</f>
        <v>193.9</v>
      </c>
      <c r="C83" s="3">
        <f>'Balanced '!C83</f>
        <v>11.176230852636014</v>
      </c>
      <c r="D83" s="3">
        <f>'Balanced '!D83</f>
        <v>174</v>
      </c>
      <c r="E83" s="3">
        <f>'Balanced '!E83</f>
        <v>132.59311456238231</v>
      </c>
      <c r="F83" s="3">
        <f>'Balanced '!F83</f>
        <v>166</v>
      </c>
      <c r="G83" s="3">
        <f>'Balanced '!G83</f>
        <v>1437.1</v>
      </c>
      <c r="H83" s="3"/>
      <c r="I83" s="5">
        <f t="shared" si="46"/>
        <v>2.4841437632135397E-2</v>
      </c>
      <c r="J83" s="5">
        <f t="shared" si="47"/>
        <v>2.4188287777417751E-2</v>
      </c>
      <c r="K83" s="5">
        <f t="shared" si="48"/>
        <v>2.2326674500587611E-2</v>
      </c>
      <c r="L83" s="5">
        <f t="shared" si="49"/>
        <v>2.2797492003796972E-2</v>
      </c>
      <c r="M83" s="5">
        <f t="shared" si="50"/>
        <v>1.3431013431013361E-2</v>
      </c>
      <c r="N83" s="5">
        <f t="shared" si="51"/>
        <v>2.8189167918723518E-2</v>
      </c>
      <c r="O83" s="3"/>
      <c r="P83" s="2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5">
      <c r="A84" s="2">
        <f>Cautious!A84</f>
        <v>45413</v>
      </c>
      <c r="B84" s="3">
        <f>'Balanced '!B84</f>
        <v>191.9</v>
      </c>
      <c r="C84" s="3">
        <f>'Balanced '!C84</f>
        <v>10.915976280215514</v>
      </c>
      <c r="D84" s="3">
        <f>'Balanced '!D84</f>
        <v>170.6</v>
      </c>
      <c r="E84" s="3">
        <f>'Balanced '!E84</f>
        <v>131.30701351472104</v>
      </c>
      <c r="F84" s="3">
        <f>'Balanced '!F84</f>
        <v>162.30000000000001</v>
      </c>
      <c r="G84" s="3">
        <f>'Balanced '!G84</f>
        <v>1408</v>
      </c>
      <c r="H84" s="3"/>
      <c r="I84" s="5">
        <f t="shared" si="46"/>
        <v>-1.0314595152140279E-2</v>
      </c>
      <c r="J84" s="5">
        <f t="shared" si="47"/>
        <v>-2.3286434921762262E-2</v>
      </c>
      <c r="K84" s="5">
        <f t="shared" si="48"/>
        <v>-1.9540229885057502E-2</v>
      </c>
      <c r="L84" s="5">
        <f t="shared" si="49"/>
        <v>-9.6996065889695376E-3</v>
      </c>
      <c r="M84" s="5">
        <f t="shared" si="50"/>
        <v>-2.2289156626505956E-2</v>
      </c>
      <c r="N84" s="5">
        <f t="shared" si="51"/>
        <v>-2.0249112796604209E-2</v>
      </c>
      <c r="O84" s="3"/>
      <c r="P84" s="2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5">
      <c r="A85" s="2">
        <f>Cautious!A85</f>
        <v>45444</v>
      </c>
      <c r="B85" s="3">
        <f>'Balanced '!B85</f>
        <v>194.7</v>
      </c>
      <c r="C85" s="3">
        <f>'Balanced '!C85</f>
        <v>11.134906653697389</v>
      </c>
      <c r="D85" s="3">
        <f>'Balanced '!D85</f>
        <v>173.5</v>
      </c>
      <c r="E85" s="3">
        <f>'Balanced '!E85</f>
        <v>132.0948366272298</v>
      </c>
      <c r="F85" s="3">
        <f>'Balanced '!F85</f>
        <v>165</v>
      </c>
      <c r="G85" s="3">
        <f>'Balanced '!G85</f>
        <v>1447.7</v>
      </c>
      <c r="H85" s="3"/>
      <c r="I85" s="5">
        <f t="shared" si="46"/>
        <v>1.4590932777488186E-2</v>
      </c>
      <c r="J85" s="5">
        <f t="shared" si="47"/>
        <v>2.0055959069705191E-2</v>
      </c>
      <c r="K85" s="5">
        <f t="shared" si="48"/>
        <v>1.699882766705748E-2</v>
      </c>
      <c r="L85" s="5">
        <f t="shared" si="49"/>
        <v>5.9998555402407108E-3</v>
      </c>
      <c r="M85" s="5">
        <f t="shared" si="50"/>
        <v>1.6635859519408432E-2</v>
      </c>
      <c r="N85" s="5">
        <f t="shared" si="51"/>
        <v>2.8196022727272761E-2</v>
      </c>
      <c r="O85" s="3"/>
      <c r="P85" s="2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5">
      <c r="A86" s="2">
        <f>Cautious!A86</f>
        <v>45474</v>
      </c>
      <c r="B86" s="3">
        <f>'Balanced '!B86</f>
        <v>198.1</v>
      </c>
      <c r="C86" s="3">
        <f>'Balanced '!C86</f>
        <v>11.395139028877448</v>
      </c>
      <c r="D86" s="3">
        <f>'Balanced '!D86</f>
        <v>176.6</v>
      </c>
      <c r="E86" s="3">
        <f>'Balanced '!E86</f>
        <v>135.04045323931609</v>
      </c>
      <c r="F86" s="3">
        <f>'Balanced '!F86</f>
        <v>167.1</v>
      </c>
      <c r="G86" s="3">
        <f>'Balanced '!G86</f>
        <v>1474.9</v>
      </c>
      <c r="H86" s="3"/>
      <c r="I86" s="5">
        <f t="shared" si="46"/>
        <v>1.746276322547512E-2</v>
      </c>
      <c r="J86" s="5">
        <f t="shared" si="47"/>
        <v>2.33708627538111E-2</v>
      </c>
      <c r="K86" s="5">
        <f t="shared" si="48"/>
        <v>1.7867435158501407E-2</v>
      </c>
      <c r="L86" s="5">
        <f t="shared" si="49"/>
        <v>2.2299256256312242E-2</v>
      </c>
      <c r="M86" s="5">
        <f t="shared" si="50"/>
        <v>1.2727272727272693E-2</v>
      </c>
      <c r="N86" s="5">
        <f t="shared" si="51"/>
        <v>1.8788423015818224E-2</v>
      </c>
      <c r="O86" s="3"/>
      <c r="P86" s="2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A87" s="2">
        <f>Cautious!A87</f>
        <v>45505</v>
      </c>
      <c r="B87" s="3">
        <f>'Balanced '!B87</f>
        <v>199.1</v>
      </c>
      <c r="C87" s="3">
        <f>'Balanced '!C87</f>
        <v>11.509298427488442</v>
      </c>
      <c r="D87" s="3">
        <f>'Balanced '!D87</f>
        <v>179</v>
      </c>
      <c r="E87" s="3">
        <f>'Balanced '!E87</f>
        <v>135.38831504145654</v>
      </c>
      <c r="F87" s="3">
        <f>'Balanced '!F87</f>
        <v>167.9</v>
      </c>
      <c r="G87" s="3">
        <f>'Balanced '!G87</f>
        <v>1496.2</v>
      </c>
      <c r="H87" s="3"/>
      <c r="I87" s="5">
        <f t="shared" si="46"/>
        <v>5.0479555779909136E-3</v>
      </c>
      <c r="J87" s="5">
        <f t="shared" si="47"/>
        <v>1.0018254127632166E-2</v>
      </c>
      <c r="K87" s="5">
        <f t="shared" si="48"/>
        <v>1.3590033975084971E-2</v>
      </c>
      <c r="L87" s="5">
        <f t="shared" si="49"/>
        <v>2.5759821875299023E-3</v>
      </c>
      <c r="M87" s="5">
        <f t="shared" si="50"/>
        <v>4.7875523638540481E-3</v>
      </c>
      <c r="N87" s="5">
        <f t="shared" si="51"/>
        <v>1.4441657061495663E-2</v>
      </c>
      <c r="O87" s="3"/>
      <c r="P87" s="2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A88" s="2">
        <f>Cautious!A88</f>
        <v>45536</v>
      </c>
      <c r="B88" s="3">
        <f>'Balanced '!B88</f>
        <v>200.4</v>
      </c>
      <c r="C88" s="3">
        <f>'Balanced '!C88</f>
        <v>11.579941145184751</v>
      </c>
      <c r="D88" s="3">
        <f>'Balanced '!D88</f>
        <v>180</v>
      </c>
      <c r="E88" s="3">
        <f>'Balanced '!E88</f>
        <v>136.4300976489935</v>
      </c>
      <c r="F88" s="3">
        <f>'Balanced '!F88</f>
        <v>168.8</v>
      </c>
      <c r="G88" s="3">
        <f>'Balanced '!G88</f>
        <v>1497.1</v>
      </c>
      <c r="H88" s="3"/>
      <c r="I88" s="5">
        <f t="shared" si="46"/>
        <v>6.5293822199900117E-3</v>
      </c>
      <c r="J88" s="5">
        <f t="shared" si="47"/>
        <v>6.1378821777344919E-3</v>
      </c>
      <c r="K88" s="5">
        <f t="shared" si="48"/>
        <v>5.5865921787709499E-3</v>
      </c>
      <c r="L88" s="5">
        <f t="shared" si="49"/>
        <v>7.6947748941107678E-3</v>
      </c>
      <c r="M88" s="5">
        <f t="shared" si="50"/>
        <v>5.3603335318642385E-3</v>
      </c>
      <c r="N88" s="5">
        <f t="shared" si="51"/>
        <v>6.0152386044637319E-4</v>
      </c>
      <c r="O88" s="3"/>
      <c r="P88" s="2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A89" s="2">
        <f>Cautious!A89</f>
        <v>45566</v>
      </c>
      <c r="B89" s="3">
        <f>'Balanced '!B89</f>
        <v>202.6</v>
      </c>
      <c r="C89" s="3">
        <f>'Balanced '!C89</f>
        <v>11.693249985900751</v>
      </c>
      <c r="D89" s="3">
        <f>'Balanced '!D89</f>
        <v>182.3</v>
      </c>
      <c r="E89" s="3">
        <f>'Balanced '!E89</f>
        <v>138.49101030417137</v>
      </c>
      <c r="F89" s="3">
        <f>'Balanced '!F89</f>
        <v>169.8</v>
      </c>
      <c r="G89" s="3">
        <f>'Balanced '!G89</f>
        <v>1524.7</v>
      </c>
      <c r="H89" s="3"/>
      <c r="I89" s="5">
        <f t="shared" si="46"/>
        <v>1.0978043912175592E-2</v>
      </c>
      <c r="J89" s="5">
        <f t="shared" si="47"/>
        <v>9.7849237138063292E-3</v>
      </c>
      <c r="K89" s="5">
        <f t="shared" si="48"/>
        <v>1.2777777777777841E-2</v>
      </c>
      <c r="L89" s="5">
        <f t="shared" si="49"/>
        <v>1.5105997068771262E-2</v>
      </c>
      <c r="M89" s="5">
        <f t="shared" si="50"/>
        <v>5.9241706161137437E-3</v>
      </c>
      <c r="N89" s="5">
        <f t="shared" si="51"/>
        <v>1.8435642241667317E-2</v>
      </c>
      <c r="O89" s="3"/>
      <c r="P89" s="2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A90" s="2">
        <f>Cautious!A90</f>
        <v>45597</v>
      </c>
      <c r="B90" s="3">
        <f>'Balanced '!B90</f>
        <v>202.4</v>
      </c>
      <c r="C90" s="3">
        <f>'Balanced '!C90</f>
        <v>11.655053579933041</v>
      </c>
      <c r="D90" s="3">
        <f>'Balanced '!D90</f>
        <v>181.1</v>
      </c>
      <c r="E90" s="3">
        <f>'Balanced '!E90</f>
        <v>138.78024195128683</v>
      </c>
      <c r="F90" s="3">
        <f>'Balanced '!F90</f>
        <v>168.2</v>
      </c>
      <c r="G90" s="3">
        <f>'Balanced '!G90</f>
        <v>1523.3</v>
      </c>
      <c r="H90" s="3"/>
      <c r="I90" s="5">
        <f t="shared" si="46"/>
        <v>-9.8716683119441585E-4</v>
      </c>
      <c r="J90" s="5">
        <f t="shared" si="47"/>
        <v>-3.2665346258538832E-3</v>
      </c>
      <c r="K90" s="5">
        <f t="shared" si="48"/>
        <v>-6.5825562260011898E-3</v>
      </c>
      <c r="L90" s="5">
        <f t="shared" si="49"/>
        <v>2.08845069784826E-3</v>
      </c>
      <c r="M90" s="5">
        <f t="shared" si="50"/>
        <v>-9.4228504122498384E-3</v>
      </c>
      <c r="N90" s="5">
        <f t="shared" si="51"/>
        <v>-9.1821341903331204E-4</v>
      </c>
      <c r="O90" s="3"/>
      <c r="P90" s="2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A91" s="2">
        <f>Cautious!A91</f>
        <v>45627</v>
      </c>
      <c r="B91" s="3">
        <f>'Balanced '!B91</f>
        <v>210.9</v>
      </c>
      <c r="C91" s="3">
        <f>'Balanced '!C91</f>
        <v>12.242913188127089</v>
      </c>
      <c r="D91" s="3">
        <f>'Balanced '!D91</f>
        <v>188.4</v>
      </c>
      <c r="E91" s="3">
        <f>'Balanced '!E91</f>
        <v>142.80597024284486</v>
      </c>
      <c r="F91" s="3">
        <f>'Balanced '!F91</f>
        <v>177.7</v>
      </c>
      <c r="G91" s="3">
        <f>'Balanced '!G91</f>
        <v>1579.4</v>
      </c>
      <c r="H91" s="3"/>
      <c r="I91" s="5">
        <f t="shared" si="46"/>
        <v>4.199604743083004E-2</v>
      </c>
      <c r="J91" s="5">
        <f t="shared" si="47"/>
        <v>5.0438172948959123E-2</v>
      </c>
      <c r="K91" s="5">
        <f t="shared" si="48"/>
        <v>4.0309221424627339E-2</v>
      </c>
      <c r="L91" s="5">
        <f t="shared" si="49"/>
        <v>2.9007935387309006E-2</v>
      </c>
      <c r="M91" s="5">
        <f t="shared" si="50"/>
        <v>5.6480380499405472E-2</v>
      </c>
      <c r="N91" s="5">
        <f t="shared" si="51"/>
        <v>3.6827939342217647E-2</v>
      </c>
      <c r="O91" s="3"/>
      <c r="P91" s="2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A92" s="2">
        <f>Cautious!A92</f>
        <v>45658</v>
      </c>
      <c r="B92" s="3">
        <f>'Balanced '!B92</f>
        <v>209.4</v>
      </c>
      <c r="C92" s="3">
        <f>'Balanced '!C92</f>
        <v>12.136310940920014</v>
      </c>
      <c r="D92" s="3">
        <f>'Balanced '!D92</f>
        <v>187.1</v>
      </c>
      <c r="E92" s="3">
        <f>'Balanced '!E92</f>
        <v>141.73173725538766</v>
      </c>
      <c r="F92" s="3">
        <f>'Balanced '!F92</f>
        <v>175.4</v>
      </c>
      <c r="G92" s="3">
        <f>'Balanced '!G92</f>
        <v>1572.2</v>
      </c>
      <c r="H92" s="3"/>
      <c r="I92" s="5">
        <f t="shared" si="46"/>
        <v>-7.1123755334281651E-3</v>
      </c>
      <c r="J92" s="5">
        <f t="shared" si="47"/>
        <v>-8.7072615454347451E-3</v>
      </c>
      <c r="K92" s="5">
        <f t="shared" si="48"/>
        <v>-6.9002123142251131E-3</v>
      </c>
      <c r="L92" s="5">
        <f t="shared" si="49"/>
        <v>-7.5223254716203372E-3</v>
      </c>
      <c r="M92" s="5">
        <f t="shared" si="50"/>
        <v>-1.2943162633652128E-2</v>
      </c>
      <c r="N92" s="5">
        <f t="shared" si="51"/>
        <v>-4.5586931746233036E-3</v>
      </c>
      <c r="O92" s="3"/>
      <c r="P92" s="2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A93" s="2">
        <f>Cautious!A93</f>
        <v>45689</v>
      </c>
      <c r="B93" s="3">
        <f>'Balanced '!B93</f>
        <v>214</v>
      </c>
      <c r="C93" s="3">
        <f>'Balanced '!C93</f>
        <v>12.359223701129695</v>
      </c>
      <c r="D93" s="3">
        <f>'Balanced '!D93</f>
        <v>190.7</v>
      </c>
      <c r="E93" s="3">
        <f>'Balanced '!E93</f>
        <v>144.81765865022098</v>
      </c>
      <c r="F93" s="3">
        <f>'Balanced '!F93</f>
        <v>179.9</v>
      </c>
      <c r="G93" s="3">
        <f>'Balanced '!G93</f>
        <v>1607.4</v>
      </c>
      <c r="H93" s="3"/>
      <c r="I93" s="5">
        <f t="shared" si="46"/>
        <v>2.1967526265520506E-2</v>
      </c>
      <c r="J93" s="5">
        <f t="shared" si="47"/>
        <v>1.8367423288248638E-2</v>
      </c>
      <c r="K93" s="5">
        <f t="shared" si="48"/>
        <v>1.9241047568145347E-2</v>
      </c>
      <c r="L93" s="5">
        <f t="shared" si="49"/>
        <v>2.1772973750210738E-2</v>
      </c>
      <c r="M93" s="5">
        <f t="shared" si="50"/>
        <v>2.565564424173318E-2</v>
      </c>
      <c r="N93" s="5">
        <f t="shared" si="51"/>
        <v>2.2389009031929807E-2</v>
      </c>
      <c r="O93" s="3"/>
      <c r="P93" s="2"/>
      <c r="Q93" s="5"/>
      <c r="R93" s="5"/>
      <c r="S93" s="5"/>
      <c r="T93" s="5"/>
      <c r="U93" s="5"/>
      <c r="V93" s="5"/>
      <c r="W93" s="5"/>
      <c r="X93" s="2"/>
      <c r="Y93" s="5"/>
      <c r="Z93" s="5"/>
      <c r="AA93" s="5"/>
      <c r="AB93" s="5"/>
      <c r="AC93" s="5"/>
      <c r="AD93" s="5"/>
      <c r="AE93" s="5"/>
    </row>
    <row r="94" spans="1:31" x14ac:dyDescent="0.25">
      <c r="A94" s="2">
        <f>Cautious!A94</f>
        <v>45717</v>
      </c>
      <c r="B94" s="3">
        <f>'Balanced '!B94</f>
        <v>212.6</v>
      </c>
      <c r="C94" s="3">
        <f>'Balanced '!C94</f>
        <v>12.331988696076827</v>
      </c>
      <c r="D94" s="3">
        <f>'Balanced '!D94</f>
        <v>190.7</v>
      </c>
      <c r="E94" s="3">
        <f>'Balanced '!E94</f>
        <v>144.49229264285614</v>
      </c>
      <c r="F94" s="3">
        <f>'Balanced '!F94</f>
        <v>178.8</v>
      </c>
      <c r="G94" s="3">
        <f>'Balanced '!G94</f>
        <v>1583</v>
      </c>
      <c r="H94" s="3"/>
      <c r="I94" s="5">
        <f t="shared" si="46"/>
        <v>-6.5420560747663815E-3</v>
      </c>
      <c r="J94" s="5">
        <f t="shared" si="47"/>
        <v>-2.2036177766066459E-3</v>
      </c>
      <c r="K94" s="5">
        <f t="shared" si="48"/>
        <v>0</v>
      </c>
      <c r="L94" s="5">
        <f t="shared" si="49"/>
        <v>-2.2467288202103405E-3</v>
      </c>
      <c r="M94" s="5">
        <f t="shared" si="50"/>
        <v>-6.1145080600333197E-3</v>
      </c>
      <c r="N94" s="5">
        <f t="shared" si="51"/>
        <v>-1.5179793455269435E-2</v>
      </c>
      <c r="O94" s="3"/>
      <c r="P94" s="2"/>
      <c r="Q94" s="5"/>
      <c r="R94" s="5"/>
      <c r="S94" s="5"/>
      <c r="T94" s="5"/>
      <c r="U94" s="5"/>
      <c r="V94" s="5"/>
      <c r="W94" s="5"/>
      <c r="X94" s="2"/>
      <c r="Y94" s="5"/>
      <c r="Z94" s="5"/>
      <c r="AA94" s="5"/>
      <c r="AB94" s="5"/>
      <c r="AC94" s="5"/>
      <c r="AD94" s="5"/>
      <c r="AE94" s="5"/>
    </row>
    <row r="95" spans="1:31" x14ac:dyDescent="0.25">
      <c r="A95" s="2">
        <f>Cautious!A95</f>
        <v>45748</v>
      </c>
      <c r="B95" s="3">
        <f>'Balanced '!B95</f>
        <v>202.5</v>
      </c>
      <c r="C95" s="3">
        <f>'Balanced '!C95</f>
        <v>11.706806446015976</v>
      </c>
      <c r="D95" s="3">
        <f>'Balanced '!D95</f>
        <v>182.8</v>
      </c>
      <c r="E95" s="3">
        <f>'Balanced '!E95</f>
        <v>139.49516928281525</v>
      </c>
      <c r="F95" s="3">
        <f>'Balanced '!F95</f>
        <v>168.3</v>
      </c>
      <c r="G95" s="3">
        <f>'Balanced '!G95</f>
        <v>1491.5</v>
      </c>
      <c r="H95" s="3"/>
      <c r="I95" s="5">
        <f t="shared" si="46"/>
        <v>-4.7507055503292546E-2</v>
      </c>
      <c r="J95" s="5">
        <f t="shared" si="47"/>
        <v>-5.0695979818708388E-2</v>
      </c>
      <c r="K95" s="5">
        <f t="shared" si="48"/>
        <v>-4.1426324069218548E-2</v>
      </c>
      <c r="L95" s="5">
        <f t="shared" si="49"/>
        <v>-3.4584013227559177E-2</v>
      </c>
      <c r="M95" s="5">
        <f t="shared" si="50"/>
        <v>-5.8724832214765099E-2</v>
      </c>
      <c r="N95" s="5">
        <f t="shared" si="51"/>
        <v>-5.7801642451042322E-2</v>
      </c>
      <c r="O95" s="3"/>
      <c r="P95" s="2"/>
      <c r="Q95" s="5"/>
      <c r="R95" s="5"/>
      <c r="S95" s="5"/>
      <c r="T95" s="5"/>
      <c r="U95" s="5"/>
      <c r="V95" s="5"/>
      <c r="W95" s="5"/>
      <c r="X95" s="2"/>
      <c r="Y95" s="5"/>
      <c r="Z95" s="5"/>
      <c r="AA95" s="5"/>
      <c r="AB95" s="5"/>
      <c r="AC95" s="5"/>
      <c r="AD95" s="5"/>
      <c r="AE95" s="5"/>
    </row>
    <row r="96" spans="1:31" x14ac:dyDescent="0.25">
      <c r="A96" s="2">
        <f>Cautious!A96</f>
        <v>45778</v>
      </c>
      <c r="B96" s="3">
        <f>'Balanced '!B96</f>
        <v>198.8</v>
      </c>
      <c r="C96" s="3">
        <f>'Balanced '!C96</f>
        <v>11.436827464352358</v>
      </c>
      <c r="D96" s="3">
        <f>'Balanced '!D96</f>
        <v>179.5</v>
      </c>
      <c r="E96" s="3">
        <f>'Balanced '!E96</f>
        <v>137.05715813054459</v>
      </c>
      <c r="F96" s="3">
        <f>'Balanced '!F96</f>
        <v>165.6</v>
      </c>
      <c r="G96" s="3">
        <f>'Balanced '!G96</f>
        <v>1487.2</v>
      </c>
      <c r="H96" s="3"/>
      <c r="I96" s="5">
        <f t="shared" si="46"/>
        <v>-1.8271604938271548E-2</v>
      </c>
      <c r="J96" s="5">
        <f t="shared" si="47"/>
        <v>-2.3061710544936564E-2</v>
      </c>
      <c r="K96" s="5">
        <f t="shared" si="48"/>
        <v>-1.8052516411378616E-2</v>
      </c>
      <c r="L96" s="5">
        <f t="shared" si="49"/>
        <v>-1.7477387674463402E-2</v>
      </c>
      <c r="M96" s="5">
        <f t="shared" si="50"/>
        <v>-1.60427807486632E-2</v>
      </c>
      <c r="N96" s="5">
        <f t="shared" si="51"/>
        <v>-2.8830036875628256E-3</v>
      </c>
      <c r="O96" s="3"/>
      <c r="P96" s="2"/>
      <c r="Q96" s="5"/>
      <c r="R96" s="5"/>
      <c r="S96" s="5"/>
      <c r="T96" s="5"/>
      <c r="U96" s="5"/>
      <c r="V96" s="5"/>
      <c r="W96" s="5"/>
      <c r="X96" s="2"/>
      <c r="Y96" s="5"/>
      <c r="Z96" s="5"/>
      <c r="AA96" s="5"/>
      <c r="AB96" s="5"/>
      <c r="AC96" s="5"/>
      <c r="AD96" s="5"/>
      <c r="AE96" s="5"/>
    </row>
    <row r="97" spans="1:31" x14ac:dyDescent="0.25">
      <c r="A97" s="2">
        <f>Cautious!A97</f>
        <v>45809</v>
      </c>
      <c r="B97" s="3">
        <f>'Balanced '!B97</f>
        <v>204.6</v>
      </c>
      <c r="C97" s="3">
        <f>'Balanced '!C97</f>
        <v>11.810824732642889</v>
      </c>
      <c r="D97" s="3">
        <f>'Balanced '!D97</f>
        <v>184.5</v>
      </c>
      <c r="E97" s="3">
        <f>'Balanced '!E97</f>
        <v>141.17655358153436</v>
      </c>
      <c r="F97" s="3">
        <f>'Balanced '!F97</f>
        <v>171.6</v>
      </c>
      <c r="G97" s="3">
        <f>'Balanced '!G97</f>
        <v>1583.3</v>
      </c>
      <c r="H97" s="3"/>
      <c r="I97" s="5">
        <f>(B97-B96)/B96</f>
        <v>2.9175050301810779E-2</v>
      </c>
      <c r="J97" s="5">
        <f t="shared" si="47"/>
        <v>3.2701137571258185E-2</v>
      </c>
      <c r="K97" s="5">
        <f t="shared" si="48"/>
        <v>2.7855153203342618E-2</v>
      </c>
      <c r="L97" s="5">
        <f t="shared" si="49"/>
        <v>3.00560401746118E-2</v>
      </c>
      <c r="M97" s="5">
        <f t="shared" si="50"/>
        <v>3.6231884057971016E-2</v>
      </c>
      <c r="N97" s="5">
        <f t="shared" si="51"/>
        <v>6.4618074233458792E-2</v>
      </c>
      <c r="O97" s="3"/>
      <c r="P97" s="2"/>
      <c r="Q97" s="5"/>
      <c r="R97" s="5"/>
      <c r="S97" s="5"/>
      <c r="T97" s="5"/>
      <c r="U97" s="5"/>
      <c r="V97" s="5"/>
      <c r="W97" s="5"/>
      <c r="X97" s="2"/>
      <c r="Y97" s="5"/>
      <c r="Z97" s="5"/>
      <c r="AA97" s="5"/>
      <c r="AB97" s="5"/>
      <c r="AC97" s="5"/>
      <c r="AD97" s="5"/>
      <c r="AE97" s="5"/>
    </row>
    <row r="98" spans="1:31" x14ac:dyDescent="0.25">
      <c r="A98" s="2">
        <f>Cautious!A98</f>
        <v>45839</v>
      </c>
      <c r="B98" s="3">
        <f>'Balanced '!B98</f>
        <v>206.2</v>
      </c>
      <c r="C98" s="3">
        <f>'Balanced '!C98</f>
        <v>11.907543154061878</v>
      </c>
      <c r="D98" s="3">
        <f>'Balanced '!D98</f>
        <v>185.6</v>
      </c>
      <c r="E98" s="3">
        <f>'Balanced '!E98</f>
        <v>141.74976524423226</v>
      </c>
      <c r="F98" s="3">
        <f>'Balanced '!F98</f>
        <v>170.2</v>
      </c>
      <c r="G98" s="3">
        <f>'Balanced '!G98</f>
        <v>1636</v>
      </c>
      <c r="H98" s="3"/>
      <c r="I98" s="5">
        <f>(B98-B97)/B97</f>
        <v>7.8201368523948891E-3</v>
      </c>
      <c r="J98" s="5">
        <f t="shared" ref="J98:N101" si="59">(C98-C97)/C97</f>
        <v>8.1889642432571297E-3</v>
      </c>
      <c r="K98" s="5">
        <f t="shared" si="59"/>
        <v>5.9620596205961747E-3</v>
      </c>
      <c r="L98" s="5">
        <f t="shared" si="59"/>
        <v>4.0602468905493651E-3</v>
      </c>
      <c r="M98" s="5">
        <f t="shared" si="59"/>
        <v>-8.1585081585081928E-3</v>
      </c>
      <c r="N98" s="5">
        <f t="shared" si="59"/>
        <v>3.328491126128974E-2</v>
      </c>
      <c r="O98" s="3"/>
      <c r="P98" s="2"/>
      <c r="Q98" s="5"/>
      <c r="R98" s="5"/>
      <c r="S98" s="5"/>
      <c r="T98" s="5"/>
      <c r="U98" s="5"/>
      <c r="V98" s="5"/>
      <c r="W98" s="5"/>
      <c r="X98" s="2"/>
      <c r="Y98" s="5"/>
      <c r="Z98" s="5"/>
      <c r="AA98" s="5"/>
      <c r="AB98" s="5"/>
      <c r="AC98" s="5"/>
      <c r="AD98" s="5"/>
      <c r="AE98" s="5"/>
    </row>
    <row r="99" spans="1:31" x14ac:dyDescent="0.25">
      <c r="A99" s="2">
        <f>Cautious!A99</f>
        <v>45870</v>
      </c>
      <c r="B99" s="3">
        <f>'Balanced '!B99</f>
        <v>210.2</v>
      </c>
      <c r="C99" s="3">
        <f>'Balanced '!C99</f>
        <v>12.178259689487346</v>
      </c>
      <c r="D99" s="3">
        <f>'Balanced '!D99</f>
        <v>188.8</v>
      </c>
      <c r="E99" s="3">
        <f>'Balanced '!E99</f>
        <v>144.24883641089397</v>
      </c>
      <c r="F99" s="3">
        <f>'Balanced '!F99</f>
        <v>173.4</v>
      </c>
      <c r="G99" s="3">
        <f>'Balanced '!G99</f>
        <v>1673.5</v>
      </c>
      <c r="H99"/>
      <c r="I99" s="5">
        <f>(B99-B98)/B98</f>
        <v>1.9398642095053348E-2</v>
      </c>
      <c r="J99" s="5">
        <f t="shared" si="59"/>
        <v>2.2734877541310559E-2</v>
      </c>
      <c r="K99" s="5">
        <f t="shared" si="59"/>
        <v>1.7241379310344921E-2</v>
      </c>
      <c r="L99" s="5">
        <f t="shared" si="59"/>
        <v>1.7630160884964101E-2</v>
      </c>
      <c r="M99" s="5">
        <f t="shared" si="59"/>
        <v>1.8801410105758032E-2</v>
      </c>
      <c r="N99" s="5">
        <f t="shared" si="59"/>
        <v>2.2921760391198046E-2</v>
      </c>
      <c r="O99"/>
      <c r="P99" s="2"/>
      <c r="Q99" s="5"/>
      <c r="R99" s="5"/>
      <c r="S99" s="5"/>
      <c r="T99" s="5"/>
      <c r="U99" s="5"/>
      <c r="V99" s="5"/>
      <c r="W99" s="5"/>
      <c r="X99" s="2"/>
      <c r="Y99" s="5"/>
      <c r="Z99" s="5"/>
      <c r="AA99" s="5"/>
      <c r="AB99" s="5"/>
      <c r="AC99" s="5"/>
      <c r="AD99" s="5"/>
      <c r="AE99" s="5"/>
    </row>
    <row r="100" spans="1:31" x14ac:dyDescent="0.25">
      <c r="A100" s="2">
        <f>Cautious!A100</f>
        <v>45901</v>
      </c>
      <c r="B100" s="3">
        <f>'Balanced '!B100</f>
        <v>209.8</v>
      </c>
      <c r="C100" s="3">
        <f>'Balanced '!C100</f>
        <v>12.195595734270006</v>
      </c>
      <c r="D100" s="3">
        <f>'Balanced '!D100</f>
        <v>189.8</v>
      </c>
      <c r="E100" s="3">
        <f>'Balanced '!E100</f>
        <v>144.75370733833211</v>
      </c>
      <c r="F100" s="3">
        <f>'Balanced '!F100</f>
        <v>173</v>
      </c>
      <c r="G100" s="3">
        <f>'Balanced '!G100</f>
        <v>1656.9</v>
      </c>
      <c r="H100"/>
      <c r="I100" s="5">
        <f>(B100-B99)/B99</f>
        <v>-1.9029495718362382E-3</v>
      </c>
      <c r="J100" s="5">
        <f t="shared" si="59"/>
        <v>1.4235239865696585E-3</v>
      </c>
      <c r="K100" s="5">
        <f t="shared" si="59"/>
        <v>5.2966101694915252E-3</v>
      </c>
      <c r="L100" s="5">
        <f t="shared" si="59"/>
        <v>3.5000000000000339E-3</v>
      </c>
      <c r="M100" s="5">
        <f t="shared" si="59"/>
        <v>-2.3068050749711975E-3</v>
      </c>
      <c r="N100" s="5">
        <f t="shared" si="59"/>
        <v>-9.9193307439497513E-3</v>
      </c>
      <c r="O100"/>
      <c r="P100" s="2"/>
      <c r="Q100" s="5"/>
      <c r="R100" s="5"/>
      <c r="S100" s="5"/>
      <c r="T100" s="5"/>
      <c r="U100" s="5"/>
      <c r="V100" s="5"/>
      <c r="W100" s="5"/>
      <c r="X100" s="2"/>
      <c r="Y100" s="5"/>
      <c r="Z100" s="5"/>
      <c r="AA100" s="5"/>
      <c r="AB100" s="5"/>
      <c r="AC100" s="5"/>
      <c r="AD100" s="5"/>
      <c r="AE100" s="5"/>
    </row>
    <row r="101" spans="1:31" x14ac:dyDescent="0.25">
      <c r="A101" s="2">
        <f>Cautious!A101</f>
        <v>45931</v>
      </c>
      <c r="B101" s="3">
        <f>'Balanced '!B101</f>
        <v>214.9</v>
      </c>
      <c r="C101" s="3">
        <f>'Balanced '!C101</f>
        <v>12.424146593551127</v>
      </c>
      <c r="D101" s="3">
        <f>'Balanced '!D101</f>
        <v>193.8</v>
      </c>
      <c r="E101" s="3">
        <f>'Balanced '!E101</f>
        <v>147.28689721675292</v>
      </c>
      <c r="F101" s="3">
        <f>'Balanced '!F101</f>
        <v>174.4</v>
      </c>
      <c r="G101" s="3">
        <f>'Balanced '!G101</f>
        <v>1689.9</v>
      </c>
      <c r="H101"/>
      <c r="I101" s="5">
        <f>(B101-B100)/B100</f>
        <v>2.4308865586272613E-2</v>
      </c>
      <c r="J101" s="5">
        <f t="shared" si="59"/>
        <v>1.8740442390926922E-2</v>
      </c>
      <c r="K101" s="5">
        <f t="shared" si="59"/>
        <v>2.107481559536354E-2</v>
      </c>
      <c r="L101" s="5">
        <f t="shared" si="59"/>
        <v>1.7500000000000012E-2</v>
      </c>
      <c r="M101" s="5">
        <f t="shared" si="59"/>
        <v>8.0924855491329804E-3</v>
      </c>
      <c r="N101" s="5">
        <f t="shared" si="59"/>
        <v>1.9916711931921058E-2</v>
      </c>
      <c r="O101"/>
      <c r="P101" s="2"/>
      <c r="Q101" s="5"/>
      <c r="R101" s="5"/>
      <c r="S101" s="5"/>
      <c r="T101" s="5"/>
      <c r="U101" s="5"/>
      <c r="V101" s="5"/>
      <c r="W101" s="5"/>
      <c r="X101" s="2"/>
      <c r="Y101" s="5"/>
      <c r="Z101" s="5"/>
      <c r="AA101" s="5"/>
      <c r="AB101" s="5"/>
      <c r="AC101" s="5"/>
      <c r="AD101" s="5"/>
      <c r="AE101" s="5"/>
    </row>
    <row r="102" spans="1:31" x14ac:dyDescent="0.25">
      <c r="A102" s="2">
        <f>Cautious!A102</f>
        <v>45962</v>
      </c>
      <c r="B102" s="3">
        <f>'Balanced '!B102</f>
        <v>220.5</v>
      </c>
      <c r="C102" s="3">
        <f>'Balanced '!C102</f>
        <v>12.743233942789047</v>
      </c>
      <c r="D102" s="3">
        <f>'Balanced '!D102</f>
        <v>198.5</v>
      </c>
      <c r="E102" s="3">
        <f>'Balanced '!E102</f>
        <v>150.58612371440819</v>
      </c>
      <c r="F102" s="3">
        <f>'Balanced '!F102</f>
        <v>176.5</v>
      </c>
      <c r="G102" s="3">
        <f>'Balanced '!G102</f>
        <v>1736.2</v>
      </c>
      <c r="H102"/>
      <c r="I102" s="5">
        <f t="shared" ref="I102:I104" si="60">(B102-B101)/B101</f>
        <v>2.6058631921824078E-2</v>
      </c>
      <c r="J102" s="5">
        <f t="shared" ref="J102:J104" si="61">(C102-C101)/C101</f>
        <v>2.5682838401435589E-2</v>
      </c>
      <c r="K102" s="5">
        <f t="shared" ref="K102:K104" si="62">(D102-D101)/D101</f>
        <v>2.4251805985552054E-2</v>
      </c>
      <c r="L102" s="5">
        <f t="shared" ref="L102:L104" si="63">(E102-E101)/E101</f>
        <v>2.2400000000000024E-2</v>
      </c>
      <c r="M102" s="5">
        <f t="shared" ref="M102:M104" si="64">(F102-F101)/F101</f>
        <v>1.2041284403669692E-2</v>
      </c>
      <c r="N102" s="5">
        <f t="shared" ref="N102:N104" si="65">(G102-G101)/G101</f>
        <v>2.7398070891768714E-2</v>
      </c>
      <c r="O102"/>
      <c r="P102" s="2"/>
      <c r="Q102" s="5"/>
      <c r="R102" s="5"/>
      <c r="S102" s="5"/>
      <c r="T102" s="5"/>
      <c r="U102" s="5"/>
      <c r="V102" s="5"/>
      <c r="W102" s="5"/>
      <c r="X102" s="2"/>
      <c r="Y102" s="5"/>
      <c r="Z102" s="5"/>
      <c r="AA102" s="5"/>
      <c r="AB102" s="5"/>
      <c r="AC102" s="5"/>
      <c r="AD102" s="5"/>
      <c r="AE102" s="5"/>
    </row>
    <row r="103" spans="1:31" x14ac:dyDescent="0.25">
      <c r="A103" s="2">
        <f>Cautious!A103</f>
        <v>45992</v>
      </c>
      <c r="B103" s="3">
        <f>'Balanced '!B103</f>
        <v>220.6</v>
      </c>
      <c r="C103" s="3">
        <f>'Balanced '!C103</f>
        <v>12.707920151181952</v>
      </c>
      <c r="D103" s="3">
        <f>'Balanced '!D103</f>
        <v>198.5</v>
      </c>
      <c r="E103" s="3">
        <f>'Balanced '!E103</f>
        <v>150.61624093915106</v>
      </c>
      <c r="F103" s="3">
        <f>'Balanced '!F103</f>
        <v>175.8</v>
      </c>
      <c r="G103" s="3">
        <f>'Balanced '!G103</f>
        <v>1724.4</v>
      </c>
      <c r="H103"/>
      <c r="I103" s="5">
        <f t="shared" si="60"/>
        <v>4.5351473922899916E-4</v>
      </c>
      <c r="J103" s="5">
        <f t="shared" si="61"/>
        <v>-2.7711797307996343E-3</v>
      </c>
      <c r="K103" s="5">
        <f t="shared" si="62"/>
        <v>0</v>
      </c>
      <c r="L103" s="5">
        <f t="shared" si="63"/>
        <v>1.9999999999990089E-4</v>
      </c>
      <c r="M103" s="5">
        <f t="shared" si="64"/>
        <v>-3.9660056657223148E-3</v>
      </c>
      <c r="N103" s="5">
        <f t="shared" si="65"/>
        <v>-6.7964520216564645E-3</v>
      </c>
      <c r="O103"/>
      <c r="P103" s="2"/>
      <c r="Q103" s="5"/>
      <c r="R103" s="5"/>
      <c r="S103" s="5"/>
      <c r="T103" s="5"/>
      <c r="U103" s="5"/>
      <c r="V103" s="5"/>
      <c r="W103" s="5"/>
      <c r="X103" s="2"/>
      <c r="Y103" s="5"/>
      <c r="Z103" s="5"/>
      <c r="AA103" s="5"/>
      <c r="AB103" s="5"/>
      <c r="AC103" s="5"/>
      <c r="AD103" s="5"/>
      <c r="AE103" s="5"/>
    </row>
    <row r="104" spans="1:31" x14ac:dyDescent="0.25">
      <c r="A104" s="2">
        <f>Cautious!A104</f>
        <v>46023</v>
      </c>
      <c r="B104" s="3">
        <f>'Balanced '!B104</f>
        <v>220.1</v>
      </c>
      <c r="C104" s="3">
        <f>'Balanced '!C104</f>
        <v>12.694803600013604</v>
      </c>
      <c r="D104" s="3">
        <f>'Balanced '!D104</f>
        <v>198.8</v>
      </c>
      <c r="E104" s="3">
        <f>'Balanced '!E104</f>
        <v>150.91747342102937</v>
      </c>
      <c r="F104" s="3">
        <f>'Balanced '!F104</f>
        <v>173.8</v>
      </c>
      <c r="G104" s="3">
        <f>'Balanced '!G104</f>
        <v>1716.1</v>
      </c>
      <c r="H104"/>
      <c r="I104" s="5">
        <f t="shared" si="60"/>
        <v>-2.2665457842248413E-3</v>
      </c>
      <c r="J104" s="5">
        <f t="shared" si="61"/>
        <v>-1.0321556173083495E-3</v>
      </c>
      <c r="K104" s="5">
        <f t="shared" si="62"/>
        <v>1.5113350125945156E-3</v>
      </c>
      <c r="L104" s="5">
        <f t="shared" si="63"/>
        <v>2.0000000000000898E-3</v>
      </c>
      <c r="M104" s="5">
        <f t="shared" si="64"/>
        <v>-1.1376564277588168E-2</v>
      </c>
      <c r="N104" s="5">
        <f t="shared" si="65"/>
        <v>-4.8132683832058576E-3</v>
      </c>
      <c r="O104"/>
      <c r="P104" s="2"/>
      <c r="Q104" s="5"/>
      <c r="R104" s="5"/>
      <c r="S104" s="5"/>
      <c r="T104" s="5"/>
      <c r="U104" s="5"/>
      <c r="V104" s="5"/>
      <c r="W104" s="5"/>
      <c r="X104" s="2"/>
      <c r="Y104" s="5"/>
      <c r="Z104" s="5"/>
      <c r="AA104" s="5"/>
      <c r="AB104" s="5"/>
      <c r="AC104" s="5"/>
      <c r="AD104" s="5"/>
      <c r="AE104" s="5"/>
    </row>
    <row r="105" spans="1:31" x14ac:dyDescent="0.25">
      <c r="A105" s="2"/>
      <c r="B105" s="3"/>
      <c r="G105"/>
      <c r="H105"/>
      <c r="I105"/>
      <c r="J105"/>
      <c r="K105"/>
      <c r="L105"/>
      <c r="M105"/>
      <c r="N105"/>
      <c r="O105"/>
      <c r="P105" s="2"/>
      <c r="Q105" s="5"/>
      <c r="R105" s="5"/>
      <c r="S105" s="5"/>
      <c r="T105" s="5"/>
      <c r="U105" s="5"/>
      <c r="V105" s="5"/>
      <c r="W105" s="5"/>
      <c r="X105" s="2"/>
      <c r="Y105" s="5"/>
      <c r="Z105" s="5"/>
      <c r="AA105" s="5"/>
      <c r="AB105" s="5"/>
      <c r="AC105" s="5"/>
      <c r="AD105" s="5"/>
      <c r="AE105" s="5"/>
    </row>
    <row r="106" spans="1:31" x14ac:dyDescent="0.25">
      <c r="A106" s="2"/>
      <c r="B106" s="3"/>
      <c r="G106"/>
      <c r="H106"/>
      <c r="I106"/>
      <c r="J106"/>
      <c r="K106"/>
      <c r="L106"/>
      <c r="M106"/>
      <c r="N106"/>
      <c r="O106"/>
      <c r="P106" s="2"/>
      <c r="Q106" s="5"/>
      <c r="R106" s="5"/>
      <c r="S106" s="5"/>
      <c r="T106" s="5"/>
      <c r="U106" s="5"/>
      <c r="V106" s="5"/>
      <c r="W106" s="5"/>
      <c r="X106" s="2"/>
      <c r="Y106" s="5"/>
      <c r="Z106" s="5"/>
      <c r="AA106" s="5"/>
      <c r="AB106" s="5"/>
      <c r="AC106" s="5"/>
      <c r="AD106" s="5"/>
      <c r="AE106" s="5"/>
    </row>
    <row r="107" spans="1:31" x14ac:dyDescent="0.25">
      <c r="A107" s="2"/>
      <c r="B107" s="3"/>
      <c r="G107"/>
      <c r="H107"/>
      <c r="I107"/>
      <c r="J107"/>
      <c r="K107"/>
      <c r="L107"/>
      <c r="M107"/>
      <c r="N107"/>
      <c r="O107"/>
      <c r="P107" s="2"/>
      <c r="Q107" s="5"/>
      <c r="R107" s="5"/>
      <c r="S107" s="5"/>
      <c r="T107" s="5"/>
      <c r="U107" s="5"/>
      <c r="V107" s="5"/>
      <c r="W107" s="5"/>
      <c r="X107" s="2"/>
      <c r="Y107" s="5"/>
      <c r="Z107" s="5"/>
      <c r="AA107" s="5"/>
      <c r="AB107" s="5"/>
      <c r="AC107" s="5"/>
      <c r="AD107" s="5"/>
      <c r="AE107" s="5"/>
    </row>
    <row r="108" spans="1:31" x14ac:dyDescent="0.25">
      <c r="A108" s="2"/>
      <c r="B108" s="3"/>
      <c r="G108"/>
      <c r="H108"/>
      <c r="I108"/>
      <c r="J108"/>
      <c r="K108"/>
      <c r="L108"/>
      <c r="M108"/>
      <c r="N108"/>
      <c r="O108"/>
      <c r="P108" s="2"/>
      <c r="Q108" s="5"/>
      <c r="R108" s="5"/>
      <c r="S108" s="5"/>
      <c r="T108" s="5"/>
      <c r="U108" s="5"/>
      <c r="V108" s="5"/>
      <c r="W108" s="5"/>
      <c r="X108" s="2"/>
      <c r="Y108" s="5"/>
      <c r="Z108" s="5"/>
      <c r="AA108" s="5"/>
      <c r="AB108" s="5"/>
      <c r="AC108" s="5"/>
      <c r="AD108" s="5"/>
      <c r="AE108" s="5"/>
    </row>
    <row r="109" spans="1:31" x14ac:dyDescent="0.25">
      <c r="A109" s="2"/>
      <c r="B109" s="3"/>
      <c r="G109"/>
      <c r="H109"/>
      <c r="I109"/>
      <c r="J109"/>
      <c r="K109"/>
      <c r="L109"/>
      <c r="M109"/>
      <c r="N109"/>
      <c r="O109"/>
      <c r="P109" s="2"/>
      <c r="Q109" s="5"/>
      <c r="R109" s="5"/>
      <c r="S109" s="5"/>
      <c r="T109" s="5"/>
      <c r="U109" s="5"/>
      <c r="V109" s="5"/>
      <c r="W109" s="5"/>
      <c r="X109" s="2"/>
      <c r="Y109" s="5"/>
      <c r="Z109" s="5"/>
      <c r="AA109" s="5"/>
      <c r="AB109" s="5"/>
      <c r="AC109" s="5"/>
      <c r="AD109" s="5"/>
      <c r="AE109" s="5"/>
    </row>
    <row r="110" spans="1:31" x14ac:dyDescent="0.25">
      <c r="A110" s="2"/>
      <c r="B110" s="3"/>
      <c r="G110"/>
      <c r="H110"/>
      <c r="I110"/>
      <c r="J110"/>
      <c r="K110"/>
      <c r="L110"/>
      <c r="M110"/>
      <c r="N110"/>
      <c r="O110"/>
      <c r="P110" s="2"/>
      <c r="Q110" s="5"/>
      <c r="R110" s="5"/>
      <c r="S110" s="5"/>
      <c r="T110" s="5"/>
      <c r="U110" s="5"/>
      <c r="V110" s="5"/>
      <c r="W110" s="5"/>
      <c r="X110" s="2"/>
      <c r="Y110" s="5"/>
      <c r="Z110" s="5"/>
      <c r="AA110" s="5"/>
      <c r="AB110" s="5"/>
      <c r="AC110" s="5"/>
      <c r="AD110" s="5"/>
      <c r="AE110" s="5"/>
    </row>
    <row r="111" spans="1:31" x14ac:dyDescent="0.25">
      <c r="A111" s="2"/>
      <c r="B111" s="3"/>
      <c r="G111"/>
      <c r="H111"/>
      <c r="I111"/>
      <c r="J111"/>
      <c r="K111"/>
      <c r="L111"/>
      <c r="M111"/>
      <c r="N111"/>
      <c r="O111"/>
      <c r="P111" s="2"/>
      <c r="Q111" s="5"/>
      <c r="R111" s="5"/>
      <c r="S111" s="5"/>
      <c r="T111" s="5"/>
      <c r="U111" s="5"/>
      <c r="V111" s="5"/>
      <c r="W111" s="5"/>
      <c r="X111" s="2"/>
      <c r="Y111" s="5"/>
      <c r="Z111" s="5"/>
      <c r="AA111" s="5"/>
      <c r="AB111" s="5"/>
      <c r="AC111" s="5"/>
      <c r="AD111" s="5"/>
      <c r="AE111" s="5"/>
    </row>
    <row r="112" spans="1:31" x14ac:dyDescent="0.25">
      <c r="A112" s="2"/>
      <c r="B112" s="3"/>
      <c r="G112"/>
      <c r="H112"/>
      <c r="I112"/>
      <c r="J112"/>
      <c r="K112"/>
      <c r="L112"/>
      <c r="M112"/>
      <c r="N112"/>
      <c r="O112"/>
      <c r="P112" s="2"/>
      <c r="Q112" s="5"/>
      <c r="R112" s="5"/>
      <c r="S112" s="5"/>
      <c r="T112" s="5"/>
      <c r="U112" s="5"/>
      <c r="V112" s="5"/>
      <c r="W112" s="5"/>
      <c r="X112" s="2"/>
      <c r="Y112" s="5"/>
      <c r="Z112" s="5"/>
      <c r="AA112" s="5"/>
      <c r="AB112" s="5"/>
      <c r="AC112" s="5"/>
      <c r="AD112" s="5"/>
      <c r="AE112" s="5"/>
    </row>
    <row r="113" spans="1:31" x14ac:dyDescent="0.25">
      <c r="A113" s="2"/>
      <c r="B113" s="3"/>
      <c r="G113"/>
      <c r="H113"/>
      <c r="I113"/>
      <c r="J113"/>
      <c r="K113"/>
      <c r="L113"/>
      <c r="M113"/>
      <c r="N113"/>
      <c r="O113"/>
      <c r="P113" s="2"/>
      <c r="Q113" s="5"/>
      <c r="R113" s="5"/>
      <c r="S113" s="5"/>
      <c r="T113" s="5"/>
      <c r="U113" s="5"/>
      <c r="V113" s="5"/>
      <c r="W113" s="5"/>
      <c r="X113" s="2"/>
      <c r="Y113" s="5"/>
      <c r="Z113" s="5"/>
      <c r="AA113" s="5"/>
      <c r="AB113" s="5"/>
      <c r="AC113" s="5"/>
      <c r="AD113" s="5"/>
      <c r="AE113" s="5"/>
    </row>
    <row r="114" spans="1:31" x14ac:dyDescent="0.25">
      <c r="A114" s="2"/>
      <c r="B114" s="3"/>
      <c r="G114"/>
      <c r="H114"/>
      <c r="I114"/>
      <c r="J114"/>
      <c r="K114"/>
      <c r="L114"/>
      <c r="M114"/>
      <c r="N114"/>
      <c r="O114"/>
      <c r="P114" s="2"/>
      <c r="Q114" s="5"/>
      <c r="R114" s="5"/>
      <c r="S114" s="5"/>
      <c r="T114" s="5"/>
      <c r="U114" s="5"/>
      <c r="V114" s="5"/>
      <c r="W114" s="5"/>
      <c r="X114" s="2"/>
      <c r="Y114" s="5"/>
      <c r="Z114" s="5"/>
      <c r="AA114" s="5"/>
      <c r="AB114" s="5"/>
      <c r="AC114" s="5"/>
      <c r="AD114" s="5"/>
      <c r="AE114" s="5"/>
    </row>
    <row r="115" spans="1:31" x14ac:dyDescent="0.25">
      <c r="A115" s="2"/>
      <c r="B115" s="3"/>
      <c r="G115"/>
      <c r="H115"/>
      <c r="I115"/>
      <c r="J115"/>
      <c r="K115"/>
      <c r="L115"/>
      <c r="M115"/>
      <c r="N115"/>
      <c r="O115"/>
      <c r="P115" s="2"/>
      <c r="Q115" s="5"/>
      <c r="R115" s="5"/>
      <c r="S115" s="5"/>
      <c r="T115" s="5"/>
      <c r="U115" s="5"/>
      <c r="V115" s="5"/>
      <c r="W115" s="5"/>
      <c r="X115" s="2"/>
      <c r="Y115" s="5"/>
      <c r="Z115" s="5"/>
      <c r="AA115" s="5"/>
      <c r="AB115" s="5"/>
      <c r="AC115" s="5"/>
      <c r="AD115" s="5"/>
      <c r="AE115" s="5"/>
    </row>
    <row r="116" spans="1:31" x14ac:dyDescent="0.25">
      <c r="A116" s="2"/>
      <c r="B116" s="3"/>
      <c r="G116"/>
      <c r="H116"/>
      <c r="I116"/>
      <c r="J116"/>
      <c r="K116"/>
      <c r="L116"/>
      <c r="M116"/>
      <c r="N116"/>
      <c r="O116"/>
      <c r="P116" s="2"/>
      <c r="Q116" s="5"/>
      <c r="R116" s="5"/>
      <c r="S116" s="5"/>
      <c r="T116" s="5"/>
      <c r="U116" s="5"/>
      <c r="V116" s="5"/>
      <c r="W116" s="5"/>
      <c r="X116" s="2"/>
      <c r="Y116" s="5"/>
      <c r="Z116" s="5"/>
      <c r="AA116" s="5"/>
      <c r="AB116" s="5"/>
      <c r="AC116" s="5"/>
      <c r="AD116" s="5"/>
      <c r="AE116" s="5"/>
    </row>
    <row r="117" spans="1:31" x14ac:dyDescent="0.25">
      <c r="A117" s="2"/>
      <c r="B117" s="3"/>
      <c r="G117"/>
      <c r="H117"/>
      <c r="I117"/>
      <c r="J117"/>
      <c r="K117"/>
      <c r="L117"/>
      <c r="M117"/>
      <c r="N117"/>
      <c r="O117"/>
      <c r="P117" s="2"/>
      <c r="Q117" s="5"/>
      <c r="R117" s="5"/>
      <c r="S117" s="5"/>
      <c r="T117" s="5"/>
      <c r="U117" s="5"/>
      <c r="V117" s="5"/>
      <c r="W117" s="5"/>
      <c r="X117" s="2"/>
      <c r="Y117" s="5"/>
      <c r="Z117" s="5"/>
      <c r="AA117" s="5"/>
      <c r="AB117" s="5"/>
      <c r="AC117" s="5"/>
      <c r="AD117" s="5"/>
      <c r="AE117" s="5"/>
    </row>
    <row r="118" spans="1:31" x14ac:dyDescent="0.25">
      <c r="A118" s="2"/>
      <c r="B118" s="3"/>
      <c r="G118"/>
      <c r="H118"/>
      <c r="I118"/>
      <c r="J118"/>
      <c r="K118"/>
      <c r="L118"/>
      <c r="M118"/>
      <c r="N118"/>
      <c r="O118"/>
      <c r="P118" s="2"/>
      <c r="Q118" s="5"/>
      <c r="R118" s="5"/>
      <c r="S118" s="5"/>
      <c r="T118" s="5"/>
      <c r="U118" s="5"/>
      <c r="V118" s="5"/>
      <c r="W118" s="5"/>
      <c r="X118" s="2"/>
      <c r="Y118" s="5"/>
      <c r="Z118" s="5"/>
      <c r="AA118" s="5"/>
      <c r="AB118" s="5"/>
      <c r="AC118" s="5"/>
      <c r="AD118" s="5"/>
      <c r="AE118" s="5"/>
    </row>
    <row r="119" spans="1:31" x14ac:dyDescent="0.25">
      <c r="A119" s="2"/>
      <c r="B119" s="3"/>
      <c r="G119"/>
      <c r="H119"/>
      <c r="I119"/>
      <c r="J119"/>
      <c r="K119"/>
      <c r="L119"/>
      <c r="M119"/>
      <c r="N119"/>
      <c r="O119"/>
      <c r="P119" s="2"/>
      <c r="Q119" s="5"/>
      <c r="R119" s="5"/>
      <c r="S119" s="5"/>
      <c r="T119" s="5"/>
      <c r="U119" s="5"/>
      <c r="V119" s="5"/>
      <c r="W119" s="5"/>
      <c r="X119" s="2"/>
      <c r="Y119" s="5"/>
      <c r="Z119" s="5"/>
      <c r="AA119" s="5"/>
      <c r="AB119" s="5"/>
      <c r="AC119" s="5"/>
      <c r="AD119" s="5"/>
      <c r="AE119" s="5"/>
    </row>
    <row r="120" spans="1:31" x14ac:dyDescent="0.25">
      <c r="A120" s="2"/>
      <c r="B120" s="3"/>
      <c r="G120"/>
      <c r="H120"/>
      <c r="I120"/>
      <c r="J120"/>
      <c r="K120"/>
      <c r="L120"/>
      <c r="M120"/>
      <c r="N120"/>
      <c r="O120"/>
      <c r="P120" s="2"/>
      <c r="Q120" s="5"/>
      <c r="R120" s="5"/>
      <c r="S120" s="5"/>
      <c r="T120" s="5"/>
      <c r="U120" s="5"/>
      <c r="V120" s="5"/>
      <c r="W120" s="5"/>
      <c r="X120" s="2"/>
      <c r="Y120" s="5"/>
      <c r="Z120" s="5"/>
      <c r="AA120" s="5"/>
      <c r="AB120" s="5"/>
      <c r="AC120" s="5"/>
      <c r="AD120" s="5"/>
      <c r="AE120" s="5"/>
    </row>
    <row r="121" spans="1:31" x14ac:dyDescent="0.25">
      <c r="A121" s="2"/>
      <c r="B121" s="3"/>
      <c r="G121"/>
      <c r="H121"/>
      <c r="I121"/>
      <c r="J121"/>
      <c r="K121"/>
      <c r="L121"/>
      <c r="M121"/>
      <c r="N121"/>
      <c r="O121"/>
      <c r="P121" s="2"/>
      <c r="Q121" s="5"/>
      <c r="R121" s="5"/>
      <c r="S121" s="5"/>
      <c r="T121" s="5"/>
      <c r="U121" s="5"/>
      <c r="V121" s="5"/>
      <c r="X121" s="2"/>
      <c r="Y121" s="5"/>
      <c r="Z121" s="5"/>
      <c r="AA121" s="5"/>
      <c r="AB121" s="5"/>
      <c r="AC121" s="5"/>
      <c r="AD121" s="5"/>
    </row>
    <row r="122" spans="1:31" x14ac:dyDescent="0.25">
      <c r="A122" s="2"/>
      <c r="B122" s="3"/>
      <c r="G122"/>
      <c r="H122"/>
      <c r="I122"/>
      <c r="J122"/>
      <c r="K122"/>
      <c r="L122"/>
      <c r="M122"/>
      <c r="N122"/>
      <c r="O122"/>
      <c r="P122" s="2"/>
      <c r="Q122" s="5"/>
      <c r="R122" s="5"/>
      <c r="S122" s="5"/>
      <c r="T122" s="5"/>
      <c r="U122" s="5"/>
      <c r="V122" s="5"/>
      <c r="X122" s="2"/>
      <c r="Y122" s="5"/>
      <c r="Z122" s="5"/>
      <c r="AA122" s="5"/>
      <c r="AB122" s="5"/>
      <c r="AC122" s="5"/>
      <c r="AD122" s="5"/>
    </row>
    <row r="123" spans="1:31" x14ac:dyDescent="0.25">
      <c r="A123" s="2"/>
      <c r="B123" s="3"/>
      <c r="G123"/>
      <c r="H123"/>
      <c r="I123"/>
      <c r="J123"/>
      <c r="K123"/>
      <c r="L123"/>
      <c r="M123"/>
      <c r="N123"/>
      <c r="O123"/>
      <c r="P123" s="2"/>
      <c r="Q123" s="5"/>
      <c r="R123" s="5"/>
      <c r="S123" s="5"/>
      <c r="T123" s="5"/>
      <c r="U123" s="5"/>
      <c r="V123" s="5"/>
      <c r="X123" s="2"/>
      <c r="Y123" s="5"/>
      <c r="Z123" s="5"/>
      <c r="AA123" s="5"/>
      <c r="AB123" s="5"/>
      <c r="AC123" s="5"/>
      <c r="AD123" s="5"/>
    </row>
    <row r="124" spans="1:31" x14ac:dyDescent="0.25">
      <c r="A124" s="2"/>
      <c r="B124" s="3"/>
      <c r="G124"/>
      <c r="H124"/>
      <c r="I124"/>
      <c r="J124"/>
      <c r="K124"/>
      <c r="L124"/>
      <c r="M124"/>
      <c r="N124"/>
      <c r="O124"/>
      <c r="P124" s="2"/>
      <c r="Q124" s="5"/>
      <c r="R124" s="5"/>
      <c r="S124" s="5"/>
      <c r="T124" s="5"/>
      <c r="U124" s="5"/>
      <c r="V124" s="5"/>
      <c r="X124" s="2"/>
      <c r="Y124" s="5"/>
      <c r="Z124" s="5"/>
      <c r="AA124" s="5"/>
      <c r="AB124" s="5"/>
      <c r="AC124" s="5"/>
      <c r="AD124" s="5"/>
    </row>
    <row r="125" spans="1:31" x14ac:dyDescent="0.25">
      <c r="A125" s="2"/>
      <c r="B125" s="3"/>
      <c r="G125"/>
      <c r="H125"/>
      <c r="I125"/>
      <c r="J125"/>
      <c r="K125"/>
      <c r="L125"/>
      <c r="M125"/>
      <c r="N125"/>
      <c r="O125"/>
      <c r="P125" s="2"/>
      <c r="Q125" s="5"/>
      <c r="R125" s="5"/>
      <c r="S125" s="5"/>
      <c r="T125" s="5"/>
      <c r="U125" s="5"/>
      <c r="V125" s="5"/>
      <c r="X125" s="2"/>
      <c r="Y125" s="5"/>
      <c r="Z125" s="5"/>
      <c r="AA125" s="5"/>
      <c r="AB125" s="5"/>
      <c r="AC125" s="5"/>
      <c r="AD125" s="5"/>
    </row>
    <row r="126" spans="1:31" x14ac:dyDescent="0.25">
      <c r="A126" s="2"/>
      <c r="B126" s="3"/>
      <c r="G126"/>
      <c r="H126"/>
      <c r="I126"/>
      <c r="J126"/>
      <c r="K126"/>
      <c r="L126"/>
      <c r="M126"/>
      <c r="N126"/>
      <c r="O126"/>
      <c r="P126" s="2"/>
      <c r="Q126" s="5"/>
      <c r="R126" s="5"/>
      <c r="S126" s="5"/>
      <c r="T126" s="5"/>
      <c r="U126" s="5"/>
      <c r="V126" s="5"/>
      <c r="X126" s="26"/>
      <c r="Y126" s="5"/>
      <c r="Z126" s="5"/>
      <c r="AA126" s="5"/>
      <c r="AB126" s="5"/>
      <c r="AC126" s="5"/>
      <c r="AD126" s="5"/>
    </row>
    <row r="127" spans="1:31" x14ac:dyDescent="0.25">
      <c r="A127" s="2"/>
      <c r="B127" s="3"/>
      <c r="G127"/>
      <c r="H127"/>
      <c r="I127"/>
      <c r="J127"/>
      <c r="K127"/>
      <c r="L127"/>
      <c r="M127"/>
      <c r="N127"/>
      <c r="O127"/>
      <c r="P127" s="2"/>
      <c r="Q127" s="5"/>
      <c r="R127" s="5"/>
      <c r="S127" s="5"/>
      <c r="T127" s="5"/>
      <c r="U127" s="5"/>
      <c r="V127" s="5"/>
      <c r="X127" s="27"/>
      <c r="Y127" s="5"/>
      <c r="Z127" s="5"/>
      <c r="AA127" s="5"/>
      <c r="AB127" s="5"/>
      <c r="AC127" s="5"/>
      <c r="AD127" s="5"/>
    </row>
    <row r="128" spans="1:31" x14ac:dyDescent="0.25">
      <c r="A128" s="2"/>
      <c r="B128" s="3"/>
      <c r="G128"/>
      <c r="H128"/>
      <c r="I128"/>
      <c r="J128"/>
      <c r="K128"/>
      <c r="L128"/>
      <c r="M128"/>
      <c r="N128"/>
      <c r="O128"/>
      <c r="P128" s="2"/>
      <c r="Q128" s="5"/>
      <c r="R128" s="5"/>
      <c r="S128" s="5"/>
      <c r="T128" s="5"/>
      <c r="U128" s="5"/>
      <c r="V128" s="5"/>
      <c r="X128" s="26"/>
      <c r="Y128" s="5"/>
      <c r="Z128" s="5"/>
      <c r="AA128" s="5"/>
      <c r="AB128" s="5"/>
      <c r="AC128" s="5"/>
      <c r="AD128" s="5"/>
    </row>
    <row r="135" spans="16:22" x14ac:dyDescent="0.25">
      <c r="P135" t="s">
        <v>2</v>
      </c>
      <c r="Q135" s="6">
        <f t="shared" ref="Q135:V135" si="66">STDEV(Q68:Q128)</f>
        <v>4.3532162547042001E-2</v>
      </c>
      <c r="R135" s="6">
        <f t="shared" si="66"/>
        <v>4.6311268147833942E-2</v>
      </c>
      <c r="S135" s="6">
        <f t="shared" si="66"/>
        <v>3.7762093234221805E-2</v>
      </c>
      <c r="T135" s="6">
        <f t="shared" si="66"/>
        <v>3.5217491721724364E-2</v>
      </c>
      <c r="U135" s="6">
        <f t="shared" si="66"/>
        <v>4.3183860640455006E-2</v>
      </c>
      <c r="V135" s="6">
        <f t="shared" si="66"/>
        <v>6.1422693498576424E-2</v>
      </c>
    </row>
    <row r="136" spans="16:22" x14ac:dyDescent="0.25">
      <c r="Q136" s="7">
        <f t="shared" ref="Q136:V136" si="67">SQRT(12)</f>
        <v>3.4641016151377544</v>
      </c>
      <c r="R136" s="7">
        <f t="shared" si="67"/>
        <v>3.4641016151377544</v>
      </c>
      <c r="S136" s="7">
        <f t="shared" si="67"/>
        <v>3.4641016151377544</v>
      </c>
      <c r="T136" s="7">
        <f t="shared" si="67"/>
        <v>3.4641016151377544</v>
      </c>
      <c r="U136" s="7">
        <f t="shared" si="67"/>
        <v>3.4641016151377544</v>
      </c>
      <c r="V136" s="7">
        <f t="shared" si="67"/>
        <v>3.4641016151377544</v>
      </c>
    </row>
    <row r="137" spans="16:22" x14ac:dyDescent="0.25">
      <c r="Q137" s="5">
        <f t="shared" ref="Q137:V137" si="68">Q135*Q136</f>
        <v>0.15079983458964746</v>
      </c>
      <c r="R137" s="5">
        <f t="shared" si="68"/>
        <v>0.1604269387899892</v>
      </c>
      <c r="S137" s="5">
        <f t="shared" si="68"/>
        <v>0.13081172816365022</v>
      </c>
      <c r="T137" s="5">
        <f t="shared" si="68"/>
        <v>0.12199696995432587</v>
      </c>
      <c r="U137" s="5">
        <f t="shared" si="68"/>
        <v>0.14959328139248387</v>
      </c>
      <c r="V137" s="5">
        <f t="shared" si="68"/>
        <v>0.21277445175452983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B949-6286-4E28-A715-7F21809812CD}">
  <dimension ref="A1:BH123"/>
  <sheetViews>
    <sheetView tabSelected="1" topLeftCell="F1" zoomScale="55" zoomScaleNormal="55" workbookViewId="0">
      <selection activeCell="AC2" sqref="AC2"/>
    </sheetView>
  </sheetViews>
  <sheetFormatPr defaultRowHeight="15" x14ac:dyDescent="0.25"/>
  <cols>
    <col min="1" max="1" width="14.28515625" customWidth="1"/>
    <col min="2" max="6" width="15" customWidth="1"/>
    <col min="7" max="7" width="15" style="14" customWidth="1"/>
    <col min="9" max="9" width="20.5703125" bestFit="1" customWidth="1"/>
    <col min="10" max="10" width="14.5703125" customWidth="1"/>
    <col min="11" max="11" width="14.85546875" customWidth="1"/>
    <col min="12" max="12" width="17.42578125" customWidth="1"/>
    <col min="13" max="13" width="14.140625" customWidth="1"/>
    <col min="14" max="14" width="13.85546875" customWidth="1"/>
    <col min="15" max="15" width="15.140625" customWidth="1"/>
    <col min="17" max="17" width="14.28515625" customWidth="1"/>
    <col min="23" max="23" width="12" customWidth="1"/>
    <col min="25" max="25" width="24.42578125" customWidth="1"/>
    <col min="53" max="53" width="18.42578125" style="13" customWidth="1"/>
  </cols>
  <sheetData>
    <row r="1" spans="1:60" ht="70.900000000000006" customHeight="1" x14ac:dyDescent="0.25">
      <c r="B1" s="1" t="str">
        <f>'Master Data '!R1</f>
        <v>Zurich Life Prisma 5</v>
      </c>
      <c r="C1" s="1" t="str">
        <f>'Master Data '!Y1</f>
        <v>Aviva Fixed 80</v>
      </c>
      <c r="D1" s="1" t="str">
        <f>'Master Data '!U1</f>
        <v>Irish Life Multi Asset Portfolio 5</v>
      </c>
      <c r="E1" s="15" t="str">
        <f>'Wealth Managers '!D1</f>
        <v>Davy Long Term Growth</v>
      </c>
      <c r="F1" s="23" t="str">
        <f>'Master Data '!E1</f>
        <v>New Ireland Goodbody Dividend Income 6 Gross</v>
      </c>
      <c r="G1" s="9" t="str">
        <f>'Master Data '!H1</f>
        <v>Aviva Cantor Fitzgerald Multi Asset 70 Fund Series C</v>
      </c>
      <c r="H1" s="1"/>
      <c r="J1" s="1" t="str">
        <f t="shared" ref="J1:O1" si="0">B1</f>
        <v>Zurich Life Prisma 5</v>
      </c>
      <c r="K1" s="1" t="str">
        <f t="shared" si="0"/>
        <v>Aviva Fixed 80</v>
      </c>
      <c r="L1" s="1" t="str">
        <f t="shared" si="0"/>
        <v>Irish Life Multi Asset Portfolio 5</v>
      </c>
      <c r="M1" s="1" t="str">
        <f t="shared" si="0"/>
        <v>Davy Long Term Growth</v>
      </c>
      <c r="N1" s="1" t="str">
        <f t="shared" si="0"/>
        <v>New Ireland Goodbody Dividend Income 6 Gross</v>
      </c>
      <c r="O1" s="1" t="str">
        <f t="shared" si="0"/>
        <v>Aviva Cantor Fitzgerald Multi Asset 70 Fund Series C</v>
      </c>
      <c r="P1" s="1"/>
      <c r="R1" s="1" t="str">
        <f t="shared" ref="R1:W1" si="1">J1</f>
        <v>Zurich Life Prisma 5</v>
      </c>
      <c r="S1" s="1" t="str">
        <f t="shared" si="1"/>
        <v>Aviva Fixed 80</v>
      </c>
      <c r="T1" s="1" t="str">
        <f t="shared" si="1"/>
        <v>Irish Life Multi Asset Portfolio 5</v>
      </c>
      <c r="U1" s="1" t="str">
        <f t="shared" si="1"/>
        <v>Davy Long Term Growth</v>
      </c>
      <c r="V1" s="1" t="str">
        <f t="shared" si="1"/>
        <v>New Ireland Goodbody Dividend Income 6 Gross</v>
      </c>
      <c r="W1" s="1" t="str">
        <f t="shared" si="1"/>
        <v>Aviva Cantor Fitzgerald Multi Asset 70 Fund Series C</v>
      </c>
      <c r="X1" s="1"/>
      <c r="Z1" s="1" t="str">
        <f t="shared" ref="Z1:AE1" si="2">B1</f>
        <v>Zurich Life Prisma 5</v>
      </c>
      <c r="AA1" s="1" t="str">
        <f t="shared" si="2"/>
        <v>Aviva Fixed 80</v>
      </c>
      <c r="AB1" s="1" t="str">
        <f t="shared" si="2"/>
        <v>Irish Life Multi Asset Portfolio 5</v>
      </c>
      <c r="AC1" s="1" t="str">
        <f t="shared" si="2"/>
        <v>Davy Long Term Growth</v>
      </c>
      <c r="AD1" s="1" t="str">
        <f t="shared" si="2"/>
        <v>New Ireland Goodbody Dividend Income 6 Gross</v>
      </c>
      <c r="AE1" s="1" t="str">
        <f t="shared" si="2"/>
        <v>Aviva Cantor Fitzgerald Multi Asset 70 Fund Series C</v>
      </c>
      <c r="AF1" s="1"/>
      <c r="AG1" s="1"/>
      <c r="AH1" s="1"/>
      <c r="AI1" s="1"/>
      <c r="AJ1" s="1"/>
      <c r="BB1" s="1" t="str">
        <f t="shared" ref="BB1:BH1" si="3">Z1</f>
        <v>Zurich Life Prisma 5</v>
      </c>
      <c r="BC1" s="1" t="str">
        <f t="shared" si="3"/>
        <v>Aviva Fixed 80</v>
      </c>
      <c r="BD1" s="1" t="str">
        <f t="shared" si="3"/>
        <v>Irish Life Multi Asset Portfolio 5</v>
      </c>
      <c r="BE1" s="1" t="str">
        <f t="shared" si="3"/>
        <v>Davy Long Term Growth</v>
      </c>
      <c r="BF1" s="1" t="str">
        <f t="shared" si="3"/>
        <v>New Ireland Goodbody Dividend Income 6 Gross</v>
      </c>
      <c r="BG1" s="1" t="str">
        <f t="shared" si="3"/>
        <v>Aviva Cantor Fitzgerald Multi Asset 70 Fund Series C</v>
      </c>
      <c r="BH1" s="1">
        <f t="shared" si="3"/>
        <v>0</v>
      </c>
    </row>
    <row r="2" spans="1:60" x14ac:dyDescent="0.25">
      <c r="A2" s="2">
        <v>42917</v>
      </c>
      <c r="B2" s="3">
        <f>'Master Data '!R2</f>
        <v>134.4</v>
      </c>
      <c r="C2" s="3">
        <f>'Master Data '!Y2</f>
        <v>7.2441969318165871</v>
      </c>
      <c r="D2" s="3">
        <f>'Master Data '!U2</f>
        <v>140.4</v>
      </c>
      <c r="E2" s="7">
        <f>'Wealth Managers '!D27</f>
        <v>101.4466971394869</v>
      </c>
      <c r="F2" s="10">
        <f>'Master Data '!E2</f>
        <v>111.2</v>
      </c>
      <c r="G2" s="8">
        <f>'Master Data '!H2</f>
        <v>971.9</v>
      </c>
      <c r="H2" s="8"/>
      <c r="I2" s="2">
        <f t="shared" ref="I2:I65" si="4">A2</f>
        <v>42917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/>
      <c r="Q2" s="2">
        <f>I2</f>
        <v>42917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/>
      <c r="Y2" s="13">
        <f>'Balanced '!Y2</f>
        <v>2025</v>
      </c>
      <c r="Z2" s="5">
        <f>(B104-B92)/B92</f>
        <v>7.5558708761972376E-2</v>
      </c>
      <c r="AA2" s="5">
        <f t="shared" ref="AA2:AE2" si="5">(C104-C92)/C92</f>
        <v>5.3032920287406769E-2</v>
      </c>
      <c r="AB2" s="5">
        <f t="shared" si="5"/>
        <v>7.3467477772578463E-2</v>
      </c>
      <c r="AC2" s="5">
        <f>(E104-E92)/E92</f>
        <v>7.9054417675212929E-2</v>
      </c>
      <c r="AD2" s="5">
        <f t="shared" si="5"/>
        <v>-1.6032064128256741E-3</v>
      </c>
      <c r="AE2" s="5">
        <f t="shared" si="5"/>
        <v>0.12461498303315052</v>
      </c>
      <c r="AF2" s="5"/>
      <c r="BA2" s="13">
        <v>2018</v>
      </c>
      <c r="BB2" s="5">
        <f t="shared" ref="BB2:BG2" si="6">(B20-B8)/B8</f>
        <v>-6.1495457721872697E-2</v>
      </c>
      <c r="BC2" s="5">
        <f t="shared" si="6"/>
        <v>-3.3587652507556236E-2</v>
      </c>
      <c r="BD2" s="5">
        <f t="shared" si="6"/>
        <v>-5.379959650302623E-2</v>
      </c>
      <c r="BE2" s="5">
        <f t="shared" si="6"/>
        <v>-7.6159667710936407E-2</v>
      </c>
      <c r="BF2" s="5">
        <f t="shared" si="6"/>
        <v>-3.0716723549488126E-2</v>
      </c>
      <c r="BG2" s="5">
        <f t="shared" si="6"/>
        <v>-9.7426289320579895E-2</v>
      </c>
    </row>
    <row r="3" spans="1:60" x14ac:dyDescent="0.25">
      <c r="A3" s="2">
        <v>42948</v>
      </c>
      <c r="B3" s="3">
        <f>'Master Data '!R3</f>
        <v>134.4</v>
      </c>
      <c r="C3" s="3">
        <f>'Master Data '!Y3</f>
        <v>7.191957276817404</v>
      </c>
      <c r="D3" s="3">
        <f>'Master Data '!U3</f>
        <v>141.5</v>
      </c>
      <c r="E3" s="7">
        <f>'Wealth Managers '!D28</f>
        <v>100.92140961368329</v>
      </c>
      <c r="F3" s="10">
        <f>'Master Data '!E3</f>
        <v>110.3</v>
      </c>
      <c r="G3" s="8">
        <f>'Master Data '!H3</f>
        <v>963.3</v>
      </c>
      <c r="H3" s="8"/>
      <c r="I3" s="2">
        <f t="shared" si="4"/>
        <v>42948</v>
      </c>
      <c r="J3" s="5">
        <f t="shared" ref="J3:O18" si="7">(B3-B2)/B2</f>
        <v>0</v>
      </c>
      <c r="K3" s="5">
        <f t="shared" si="7"/>
        <v>-7.2112417002008792E-3</v>
      </c>
      <c r="L3" s="5">
        <f t="shared" si="7"/>
        <v>7.8347578347577936E-3</v>
      </c>
      <c r="M3" s="5">
        <f t="shared" si="7"/>
        <v>-5.1779657752814489E-3</v>
      </c>
      <c r="N3" s="5">
        <f t="shared" si="7"/>
        <v>-8.0935251798561654E-3</v>
      </c>
      <c r="O3" s="5">
        <f t="shared" si="7"/>
        <v>-8.8486469801420144E-3</v>
      </c>
      <c r="P3" s="5"/>
      <c r="Q3" s="2">
        <f t="shared" ref="Q3:Q66" si="8">I3</f>
        <v>42948</v>
      </c>
      <c r="R3" s="5">
        <f>(B3-$B$2)/$B$2</f>
        <v>0</v>
      </c>
      <c r="S3" s="5">
        <f>(C3-$C$2)/$C$2</f>
        <v>-7.2112417002008792E-3</v>
      </c>
      <c r="T3" s="5">
        <f>(D3-$D$2)/$D$2</f>
        <v>7.8347578347577936E-3</v>
      </c>
      <c r="U3" s="5">
        <f>(E3-$E$2)/$E$2</f>
        <v>-5.1779657752814489E-3</v>
      </c>
      <c r="V3" s="5">
        <f>(F3-$F$2)/$F$2</f>
        <v>-8.0935251798561654E-3</v>
      </c>
      <c r="W3" s="5">
        <f>(G3-$G$2)/$G$2</f>
        <v>-8.8486469801420144E-3</v>
      </c>
      <c r="X3" s="5"/>
      <c r="Y3" s="13">
        <v>2024</v>
      </c>
      <c r="Z3" s="5">
        <f t="shared" ref="Z3:AE3" si="9">(B92-B80)/B80</f>
        <v>0.22565217391304337</v>
      </c>
      <c r="AA3" s="5">
        <f t="shared" si="9"/>
        <v>0.20895827634781383</v>
      </c>
      <c r="AB3" s="5">
        <f t="shared" si="9"/>
        <v>0.16839803171131756</v>
      </c>
      <c r="AC3" s="5">
        <f t="shared" si="9"/>
        <v>0.16356585377462435</v>
      </c>
      <c r="AD3" s="5">
        <f t="shared" si="9"/>
        <v>0.16425571628558089</v>
      </c>
      <c r="AE3" s="5">
        <f t="shared" si="9"/>
        <v>0.25008157671474257</v>
      </c>
      <c r="BA3" s="13">
        <v>2019</v>
      </c>
      <c r="BB3" s="5">
        <f t="shared" ref="BB3:BG3" si="10">(B32-B20)/B20</f>
        <v>0.26507818317200293</v>
      </c>
      <c r="BC3" s="5">
        <f t="shared" si="10"/>
        <v>0.24742972745551153</v>
      </c>
      <c r="BD3" s="5">
        <f t="shared" si="10"/>
        <v>0.14427860696517422</v>
      </c>
      <c r="BE3" s="5">
        <f t="shared" si="10"/>
        <v>0.18370852317626962</v>
      </c>
      <c r="BF3" s="5">
        <f t="shared" si="10"/>
        <v>0.28433098591549305</v>
      </c>
      <c r="BG3" s="5">
        <f t="shared" si="10"/>
        <v>0.19047853162897416</v>
      </c>
    </row>
    <row r="4" spans="1:60" x14ac:dyDescent="0.25">
      <c r="A4" s="2">
        <v>42979</v>
      </c>
      <c r="B4" s="3">
        <f>'Master Data '!R4</f>
        <v>134.1</v>
      </c>
      <c r="C4" s="3">
        <f>'Master Data '!Y4</f>
        <v>7.1631461911856871</v>
      </c>
      <c r="D4" s="3">
        <f>'Master Data '!U4</f>
        <v>141.80000000000001</v>
      </c>
      <c r="E4" s="7">
        <f>'Wealth Managers '!D29</f>
        <v>100.49874668239458</v>
      </c>
      <c r="F4" s="10">
        <f>'Master Data '!E4</f>
        <v>110.5</v>
      </c>
      <c r="G4" s="8">
        <f>'Master Data '!H4</f>
        <v>956.2</v>
      </c>
      <c r="H4" s="8"/>
      <c r="I4" s="2">
        <f t="shared" si="4"/>
        <v>42979</v>
      </c>
      <c r="J4" s="5">
        <f t="shared" si="7"/>
        <v>-2.2321428571429416E-3</v>
      </c>
      <c r="K4" s="5">
        <f t="shared" si="7"/>
        <v>-4.0060145691614146E-3</v>
      </c>
      <c r="L4" s="5">
        <f t="shared" si="7"/>
        <v>2.1201413427562642E-3</v>
      </c>
      <c r="M4" s="5">
        <f t="shared" si="7"/>
        <v>-4.1880403068746521E-3</v>
      </c>
      <c r="N4" s="5">
        <f t="shared" si="7"/>
        <v>1.8132366273798989E-3</v>
      </c>
      <c r="O4" s="5">
        <f t="shared" si="7"/>
        <v>-7.3704972490396649E-3</v>
      </c>
      <c r="P4" s="5"/>
      <c r="Q4" s="2">
        <f t="shared" si="8"/>
        <v>42979</v>
      </c>
      <c r="R4" s="5">
        <f t="shared" ref="R4:R67" si="11">(B4-$B$2)/$B$2</f>
        <v>-2.2321428571429416E-3</v>
      </c>
      <c r="S4" s="5">
        <f t="shared" ref="S4:S67" si="12">(C4-$C$2)/$C$2</f>
        <v>-1.1188367930049544E-2</v>
      </c>
      <c r="T4" s="5">
        <f t="shared" ref="T4:T67" si="13">(D4-$D$2)/$D$2</f>
        <v>9.9715099715100113E-3</v>
      </c>
      <c r="U4" s="5">
        <f>(E4-$E$2)/$E$2</f>
        <v>-9.3443205527816049E-3</v>
      </c>
      <c r="V4" s="5">
        <f t="shared" ref="V4:V67" si="14">(F4-$F$2)/$F$2</f>
        <v>-6.2949640287770035E-3</v>
      </c>
      <c r="W4" s="5">
        <f t="shared" ref="W4:W67" si="15">(G4-$G$2)/$G$2</f>
        <v>-1.6153925300956818E-2</v>
      </c>
      <c r="X4" s="5"/>
      <c r="Y4" s="13" t="s">
        <v>3</v>
      </c>
      <c r="Z4" s="5">
        <f>(B104-B68)/B68</f>
        <v>0.55967078189300401</v>
      </c>
      <c r="AA4" s="5">
        <f t="shared" ref="AA4:AE4" si="16">(C104-C68)/C68</f>
        <v>0.4744207993928477</v>
      </c>
      <c r="AB4" s="5">
        <f t="shared" si="16"/>
        <v>0.39452887537993925</v>
      </c>
      <c r="AC4" s="5">
        <f t="shared" si="16"/>
        <v>0.38806180401682777</v>
      </c>
      <c r="AD4" s="5">
        <f t="shared" si="16"/>
        <v>0.35160065111231675</v>
      </c>
      <c r="AE4" s="5">
        <f t="shared" si="16"/>
        <v>0.74259828506714098</v>
      </c>
      <c r="BA4" s="13">
        <v>2020</v>
      </c>
      <c r="BB4" s="5">
        <f t="shared" ref="BB4:BG4" si="17">(B44-B32)/B32</f>
        <v>0.1088875809299588</v>
      </c>
      <c r="BC4" s="5">
        <f t="shared" si="17"/>
        <v>6.6696363919961282E-2</v>
      </c>
      <c r="BD4" s="5">
        <f t="shared" si="17"/>
        <v>6.2111801242232493E-4</v>
      </c>
      <c r="BE4" s="5">
        <f t="shared" si="17"/>
        <v>6.5957701578015199E-2</v>
      </c>
      <c r="BF4" s="5">
        <f t="shared" si="17"/>
        <v>6.4427690198766319E-2</v>
      </c>
      <c r="BG4" s="5">
        <f t="shared" si="17"/>
        <v>0.21672654855480453</v>
      </c>
    </row>
    <row r="5" spans="1:60" x14ac:dyDescent="0.25">
      <c r="A5" s="2">
        <v>43009</v>
      </c>
      <c r="B5" s="3">
        <f>'Master Data '!R5</f>
        <v>137.1</v>
      </c>
      <c r="C5" s="3">
        <f>'Master Data '!Y5</f>
        <v>7.3156260579894141</v>
      </c>
      <c r="D5" s="3">
        <f>'Master Data '!U5</f>
        <v>143.6</v>
      </c>
      <c r="E5" s="7">
        <f>'Wealth Managers '!D30</f>
        <v>102.50073724565027</v>
      </c>
      <c r="F5" s="10">
        <f>'Master Data '!E5</f>
        <v>113.9</v>
      </c>
      <c r="G5" s="8">
        <f>'Master Data '!H5</f>
        <v>988.9</v>
      </c>
      <c r="H5" s="8"/>
      <c r="I5" s="2">
        <f t="shared" si="4"/>
        <v>43009</v>
      </c>
      <c r="J5" s="5">
        <f t="shared" si="7"/>
        <v>2.2371364653243849E-2</v>
      </c>
      <c r="K5" s="5">
        <f t="shared" si="7"/>
        <v>2.1286717139928659E-2</v>
      </c>
      <c r="L5" s="5">
        <f t="shared" si="7"/>
        <v>1.2693935119887043E-2</v>
      </c>
      <c r="M5" s="5">
        <f t="shared" si="7"/>
        <v>1.9920552537660632E-2</v>
      </c>
      <c r="N5" s="5">
        <f t="shared" si="7"/>
        <v>3.076923076923082E-2</v>
      </c>
      <c r="O5" s="5">
        <f t="shared" si="7"/>
        <v>3.419786655511392E-2</v>
      </c>
      <c r="P5" s="5"/>
      <c r="Q5" s="2">
        <f t="shared" si="8"/>
        <v>43009</v>
      </c>
      <c r="R5" s="5">
        <f t="shared" si="11"/>
        <v>2.0089285714285629E-2</v>
      </c>
      <c r="S5" s="5">
        <f t="shared" si="12"/>
        <v>9.8601855864947005E-3</v>
      </c>
      <c r="T5" s="5">
        <f t="shared" si="13"/>
        <v>2.279202279202271E-2</v>
      </c>
      <c r="U5" s="5">
        <f t="shared" ref="U5:U68" si="18">(E5-$E$2)/$E$2</f>
        <v>1.0390087956378599E-2</v>
      </c>
      <c r="V5" s="5">
        <f t="shared" si="14"/>
        <v>2.4280575539568371E-2</v>
      </c>
      <c r="W5" s="5">
        <f t="shared" si="15"/>
        <v>1.74915114723737E-2</v>
      </c>
      <c r="X5" s="5"/>
      <c r="Y5" s="13" t="s">
        <v>4</v>
      </c>
      <c r="Z5" s="5">
        <f>(B104-B44)/B44</f>
        <v>0.60934182590233532</v>
      </c>
      <c r="AA5" s="5">
        <f t="shared" ref="AA5:AE5" si="19">(C104-C44)/C44</f>
        <v>0.59825227204940246</v>
      </c>
      <c r="AB5" s="5">
        <f t="shared" si="19"/>
        <v>0.4239602731222844</v>
      </c>
      <c r="AC5" s="5">
        <f t="shared" si="19"/>
        <v>0.4656953981586226</v>
      </c>
      <c r="AD5" s="5">
        <f t="shared" si="19"/>
        <v>0.60399227301996117</v>
      </c>
      <c r="AE5" s="5">
        <f t="shared" si="19"/>
        <v>0.62483029114496902</v>
      </c>
      <c r="BA5" s="13">
        <v>2021</v>
      </c>
      <c r="BB5" s="5">
        <f t="shared" ref="BB5:BG5" si="20">(B56-B44)/B44</f>
        <v>0.23938428874734605</v>
      </c>
      <c r="BC5" s="5">
        <f t="shared" si="20"/>
        <v>0.23753339896806849</v>
      </c>
      <c r="BD5" s="5">
        <f t="shared" si="20"/>
        <v>0.17380509000620734</v>
      </c>
      <c r="BE5" s="5">
        <f t="shared" si="20"/>
        <v>0.20615908090293558</v>
      </c>
      <c r="BF5" s="5">
        <f t="shared" si="20"/>
        <v>0.38377334191886664</v>
      </c>
      <c r="BG5" s="5">
        <f t="shared" si="20"/>
        <v>0.21586966359933629</v>
      </c>
    </row>
    <row r="6" spans="1:60" x14ac:dyDescent="0.25">
      <c r="A6" s="2">
        <v>43040</v>
      </c>
      <c r="B6" s="3">
        <f>'Master Data '!R6</f>
        <v>141.9</v>
      </c>
      <c r="C6" s="3">
        <f>'Master Data '!Y6</f>
        <v>7.5181720359558293</v>
      </c>
      <c r="D6" s="3">
        <f>'Master Data '!U6</f>
        <v>146.80000000000001</v>
      </c>
      <c r="E6" s="7">
        <f>'Wealth Managers '!D31</f>
        <v>105.01902093777649</v>
      </c>
      <c r="F6" s="10">
        <f>'Master Data '!E6</f>
        <v>117.6</v>
      </c>
      <c r="G6" s="8">
        <f>'Master Data '!H6</f>
        <v>1018.6</v>
      </c>
      <c r="H6" s="8"/>
      <c r="I6" s="2">
        <f t="shared" si="4"/>
        <v>43040</v>
      </c>
      <c r="J6" s="5">
        <f t="shared" si="7"/>
        <v>3.5010940919037281E-2</v>
      </c>
      <c r="K6" s="5">
        <f t="shared" si="7"/>
        <v>2.7686759323245366E-2</v>
      </c>
      <c r="L6" s="5">
        <f t="shared" si="7"/>
        <v>2.2284122562674213E-2</v>
      </c>
      <c r="M6" s="5">
        <f t="shared" si="7"/>
        <v>2.4568444674607295E-2</v>
      </c>
      <c r="N6" s="5">
        <f t="shared" si="7"/>
        <v>3.2484635645302795E-2</v>
      </c>
      <c r="O6" s="5">
        <f t="shared" si="7"/>
        <v>3.0033370411568457E-2</v>
      </c>
      <c r="P6" s="5"/>
      <c r="Q6" s="2">
        <f t="shared" si="8"/>
        <v>43040</v>
      </c>
      <c r="R6" s="5">
        <f t="shared" si="11"/>
        <v>5.5803571428571425E-2</v>
      </c>
      <c r="S6" s="5">
        <f t="shared" si="12"/>
        <v>3.7819941494955878E-2</v>
      </c>
      <c r="T6" s="5">
        <f t="shared" si="13"/>
        <v>4.5584045584045621E-2</v>
      </c>
      <c r="U6" s="5">
        <f t="shared" si="18"/>
        <v>3.5213800932106486E-2</v>
      </c>
      <c r="V6" s="5">
        <f t="shared" si="14"/>
        <v>5.7553956834532294E-2</v>
      </c>
      <c r="W6" s="5">
        <f t="shared" si="15"/>
        <v>4.8050210927050155E-2</v>
      </c>
      <c r="X6" s="5"/>
      <c r="Y6" s="13" t="s">
        <v>5</v>
      </c>
      <c r="Z6" s="5">
        <f>(B104-B20)/B20</f>
        <v>1.2576321667907666</v>
      </c>
      <c r="AA6" s="5">
        <f t="shared" ref="AA6:AE6" si="21">(C104-C20)/C20</f>
        <v>1.1266804301697921</v>
      </c>
      <c r="AB6" s="5">
        <f t="shared" si="21"/>
        <v>0.63041933191186939</v>
      </c>
      <c r="AC6" s="5">
        <f t="shared" si="21"/>
        <v>0.84938985419578605</v>
      </c>
      <c r="AD6" s="5">
        <f t="shared" si="21"/>
        <v>1.1927816901408452</v>
      </c>
      <c r="AE6" s="5">
        <f t="shared" si="21"/>
        <v>1.353545285698678</v>
      </c>
      <c r="BA6" s="13">
        <v>2022</v>
      </c>
      <c r="BB6" s="5">
        <f t="shared" ref="BB6:BG6" si="22">(B68-B56)/B56</f>
        <v>-0.16745182012847964</v>
      </c>
      <c r="BC6" s="5">
        <f t="shared" si="22"/>
        <v>-0.12407493698464152</v>
      </c>
      <c r="BD6" s="5">
        <f t="shared" si="22"/>
        <v>-0.1300898995240613</v>
      </c>
      <c r="BE6" s="5">
        <f t="shared" si="22"/>
        <v>-0.12455205074012728</v>
      </c>
      <c r="BF6" s="5">
        <f t="shared" si="22"/>
        <v>-0.14239181014425312</v>
      </c>
      <c r="BG6" s="5">
        <f t="shared" si="22"/>
        <v>-0.23312655086848633</v>
      </c>
    </row>
    <row r="7" spans="1:60" x14ac:dyDescent="0.25">
      <c r="A7" s="2">
        <v>43070</v>
      </c>
      <c r="B7" s="3">
        <f>'Master Data '!R7</f>
        <v>141.4</v>
      </c>
      <c r="C7" s="3">
        <f>'Master Data '!Y7</f>
        <v>7.507539555811011</v>
      </c>
      <c r="D7" s="3">
        <f>'Master Data '!U7</f>
        <v>147.30000000000001</v>
      </c>
      <c r="E7" s="7">
        <f>'Wealth Managers '!D32</f>
        <v>104.41219404305517</v>
      </c>
      <c r="F7" s="10">
        <f>'Master Data '!E7</f>
        <v>117.2</v>
      </c>
      <c r="G7" s="8">
        <f>'Master Data '!H7</f>
        <v>1005.2</v>
      </c>
      <c r="H7" s="8"/>
      <c r="I7" s="2">
        <f t="shared" si="4"/>
        <v>43070</v>
      </c>
      <c r="J7" s="5">
        <f t="shared" si="7"/>
        <v>-3.5236081747709652E-3</v>
      </c>
      <c r="K7" s="5">
        <f t="shared" si="7"/>
        <v>-1.4142374095682095E-3</v>
      </c>
      <c r="L7" s="5">
        <f t="shared" si="7"/>
        <v>3.4059945504087189E-3</v>
      </c>
      <c r="M7" s="5">
        <f t="shared" si="7"/>
        <v>-5.7782570176584114E-3</v>
      </c>
      <c r="N7" s="5">
        <f t="shared" si="7"/>
        <v>-3.4013605442176145E-3</v>
      </c>
      <c r="O7" s="5">
        <f t="shared" si="7"/>
        <v>-1.3155311211466696E-2</v>
      </c>
      <c r="P7" s="5"/>
      <c r="Q7" s="2">
        <f t="shared" si="8"/>
        <v>43070</v>
      </c>
      <c r="R7" s="5">
        <f t="shared" si="11"/>
        <v>5.2083333333333329E-2</v>
      </c>
      <c r="S7" s="5">
        <f t="shared" si="12"/>
        <v>3.6352217709297821E-2</v>
      </c>
      <c r="T7" s="5">
        <f t="shared" si="13"/>
        <v>4.9145299145299186E-2</v>
      </c>
      <c r="U7" s="5">
        <f t="shared" si="18"/>
        <v>2.9232069522093704E-2</v>
      </c>
      <c r="V7" s="5">
        <f t="shared" si="14"/>
        <v>5.3956834532374098E-2</v>
      </c>
      <c r="W7" s="5">
        <f t="shared" si="15"/>
        <v>3.42627842370615E-2</v>
      </c>
      <c r="X7" s="5"/>
      <c r="Y7" s="13"/>
      <c r="Z7" s="5"/>
      <c r="AA7" s="5"/>
      <c r="AB7" s="5"/>
      <c r="AC7" s="5"/>
      <c r="AD7" s="5"/>
      <c r="AE7" s="5"/>
      <c r="BA7" s="13">
        <v>2023</v>
      </c>
      <c r="BB7" s="4">
        <f t="shared" ref="BB7:BG7" si="23">(B80-B68)/B68</f>
        <v>0.18312757201646088</v>
      </c>
      <c r="BC7" s="4">
        <f t="shared" si="23"/>
        <v>0.15815900314833004</v>
      </c>
      <c r="BD7" s="4">
        <f t="shared" si="23"/>
        <v>0.11185410334346509</v>
      </c>
      <c r="BE7" s="4">
        <f t="shared" si="23"/>
        <v>0.10554007161947962</v>
      </c>
      <c r="BF7" s="4">
        <f t="shared" si="23"/>
        <v>0.16277807921866522</v>
      </c>
      <c r="BG7" s="4">
        <f t="shared" si="23"/>
        <v>0.23952434881087195</v>
      </c>
    </row>
    <row r="8" spans="1:60" x14ac:dyDescent="0.25">
      <c r="A8" s="2">
        <v>43101</v>
      </c>
      <c r="B8" s="3">
        <f>'Master Data '!R8</f>
        <v>143.1</v>
      </c>
      <c r="C8" s="3">
        <f>'Master Data '!Y8</f>
        <v>7.5460449687324012</v>
      </c>
      <c r="D8" s="3">
        <f>'Master Data '!U8</f>
        <v>148.69999999999999</v>
      </c>
      <c r="E8" s="7">
        <f>'Wealth Managers '!D33</f>
        <v>104.72205838985552</v>
      </c>
      <c r="F8" s="10">
        <f>'Master Data '!E8</f>
        <v>117.2</v>
      </c>
      <c r="G8" s="8">
        <f>'Master Data '!H8</f>
        <v>1014.1</v>
      </c>
      <c r="H8" s="8"/>
      <c r="I8" s="2">
        <f t="shared" si="4"/>
        <v>43101</v>
      </c>
      <c r="J8" s="5">
        <f t="shared" si="7"/>
        <v>1.2022630834511942E-2</v>
      </c>
      <c r="K8" s="5">
        <f t="shared" si="7"/>
        <v>5.1288991067101487E-3</v>
      </c>
      <c r="L8" s="5">
        <f t="shared" si="7"/>
        <v>9.5044127630684126E-3</v>
      </c>
      <c r="M8" s="5">
        <f t="shared" si="7"/>
        <v>2.9677026676843709E-3</v>
      </c>
      <c r="N8" s="5">
        <f t="shared" si="7"/>
        <v>0</v>
      </c>
      <c r="O8" s="5">
        <f t="shared" si="7"/>
        <v>8.853959411062453E-3</v>
      </c>
      <c r="P8" s="5"/>
      <c r="Q8" s="2">
        <f t="shared" si="8"/>
        <v>43101</v>
      </c>
      <c r="R8" s="5">
        <f t="shared" si="11"/>
        <v>6.4732142857142766E-2</v>
      </c>
      <c r="S8" s="5">
        <f t="shared" si="12"/>
        <v>4.1667563672944122E-2</v>
      </c>
      <c r="T8" s="5">
        <f t="shared" si="13"/>
        <v>5.9116809116808992E-2</v>
      </c>
      <c r="U8" s="5">
        <f t="shared" si="18"/>
        <v>3.2286524280480726E-2</v>
      </c>
      <c r="V8" s="5">
        <f t="shared" si="14"/>
        <v>5.3956834532374098E-2</v>
      </c>
      <c r="W8" s="5">
        <f t="shared" si="15"/>
        <v>4.342010494906888E-2</v>
      </c>
      <c r="X8" s="5"/>
      <c r="BA8" s="13">
        <v>2024</v>
      </c>
      <c r="BB8" s="4">
        <f t="shared" ref="BB8:BG8" si="24">Z11</f>
        <v>0.22565217391304337</v>
      </c>
      <c r="BC8" s="4">
        <f t="shared" si="24"/>
        <v>0.20895827634781383</v>
      </c>
      <c r="BD8" s="4">
        <f t="shared" si="24"/>
        <v>0.16839803171131756</v>
      </c>
      <c r="BE8" s="4">
        <f t="shared" si="24"/>
        <v>0.16356585377462435</v>
      </c>
      <c r="BF8" s="4">
        <f t="shared" si="24"/>
        <v>0.16425571628558089</v>
      </c>
      <c r="BG8" s="4">
        <f t="shared" si="24"/>
        <v>0.25008157671474257</v>
      </c>
    </row>
    <row r="9" spans="1:60" x14ac:dyDescent="0.25">
      <c r="A9" s="2">
        <v>43132</v>
      </c>
      <c r="B9" s="3">
        <f>'Master Data '!R9</f>
        <v>144.4</v>
      </c>
      <c r="C9" s="3">
        <f>'Master Data '!Y9</f>
        <v>7.6225523430148723</v>
      </c>
      <c r="D9" s="3">
        <f>'Master Data '!U9</f>
        <v>152</v>
      </c>
      <c r="E9" s="7">
        <f>'Wealth Managers '!D34</f>
        <v>106.3034503096432</v>
      </c>
      <c r="F9" s="10">
        <f>'Master Data '!E9</f>
        <v>118.1</v>
      </c>
      <c r="G9" s="8">
        <f>'Master Data '!H9</f>
        <v>1014.3</v>
      </c>
      <c r="H9" s="8"/>
      <c r="I9" s="2">
        <f t="shared" si="4"/>
        <v>43132</v>
      </c>
      <c r="J9" s="5">
        <f t="shared" si="7"/>
        <v>9.0845562543676543E-3</v>
      </c>
      <c r="K9" s="5">
        <f t="shared" si="7"/>
        <v>1.0138738186624268E-2</v>
      </c>
      <c r="L9" s="5">
        <f t="shared" si="7"/>
        <v>2.2192333557498396E-2</v>
      </c>
      <c r="M9" s="5">
        <f t="shared" si="7"/>
        <v>1.5100848322714668E-2</v>
      </c>
      <c r="N9" s="5">
        <f t="shared" si="7"/>
        <v>7.6791808873719405E-3</v>
      </c>
      <c r="O9" s="5">
        <f t="shared" si="7"/>
        <v>1.9721920915090403E-4</v>
      </c>
      <c r="P9" s="5"/>
      <c r="Q9" s="2">
        <f t="shared" si="8"/>
        <v>43132</v>
      </c>
      <c r="R9" s="5">
        <f t="shared" si="11"/>
        <v>7.4404761904761904E-2</v>
      </c>
      <c r="S9" s="5">
        <f t="shared" si="12"/>
        <v>5.2228758378522866E-2</v>
      </c>
      <c r="T9" s="5">
        <f t="shared" si="13"/>
        <v>8.2621082621082573E-2</v>
      </c>
      <c r="U9" s="5">
        <f t="shared" si="18"/>
        <v>4.7874926509222579E-2</v>
      </c>
      <c r="V9" s="5">
        <f t="shared" si="14"/>
        <v>6.2050359712230135E-2</v>
      </c>
      <c r="W9" s="5">
        <f t="shared" si="15"/>
        <v>4.3625887436979094E-2</v>
      </c>
      <c r="X9" s="5"/>
    </row>
    <row r="10" spans="1:60" x14ac:dyDescent="0.25">
      <c r="A10" s="2">
        <v>43160</v>
      </c>
      <c r="B10" s="3">
        <f>'Master Data '!R10</f>
        <v>143.4</v>
      </c>
      <c r="C10" s="3">
        <f>'Master Data '!Y10</f>
        <v>7.4899795130184481</v>
      </c>
      <c r="D10" s="3">
        <f>'Master Data '!U10</f>
        <v>148.69999999999999</v>
      </c>
      <c r="E10" s="7">
        <f>'Wealth Managers '!D35</f>
        <v>104.16035092892953</v>
      </c>
      <c r="F10" s="10">
        <f>'Master Data '!E10</f>
        <v>115.6</v>
      </c>
      <c r="G10" s="8">
        <f>'Master Data '!H10</f>
        <v>1000.9</v>
      </c>
      <c r="H10" s="8"/>
      <c r="I10" s="2">
        <f t="shared" si="4"/>
        <v>43160</v>
      </c>
      <c r="J10" s="5">
        <f t="shared" si="7"/>
        <v>-6.9252077562326868E-3</v>
      </c>
      <c r="K10" s="5">
        <f t="shared" si="7"/>
        <v>-1.739218361916672E-2</v>
      </c>
      <c r="L10" s="5">
        <f t="shared" si="7"/>
        <v>-2.1710526315789548E-2</v>
      </c>
      <c r="M10" s="5">
        <f t="shared" si="7"/>
        <v>-2.0160205284693904E-2</v>
      </c>
      <c r="N10" s="5">
        <f t="shared" si="7"/>
        <v>-2.1168501270110076E-2</v>
      </c>
      <c r="O10" s="5">
        <f t="shared" si="7"/>
        <v>-1.3211081534062879E-2</v>
      </c>
      <c r="P10" s="5"/>
      <c r="Q10" s="2">
        <f t="shared" si="8"/>
        <v>43160</v>
      </c>
      <c r="R10" s="5">
        <f t="shared" si="11"/>
        <v>6.6964285714285712E-2</v>
      </c>
      <c r="S10" s="5">
        <f t="shared" si="12"/>
        <v>3.3928202603435778E-2</v>
      </c>
      <c r="T10" s="5">
        <f t="shared" si="13"/>
        <v>5.9116809116808992E-2</v>
      </c>
      <c r="U10" s="5">
        <f t="shared" si="18"/>
        <v>2.6749552878113113E-2</v>
      </c>
      <c r="V10" s="5">
        <f t="shared" si="14"/>
        <v>3.9568345323740928E-2</v>
      </c>
      <c r="W10" s="5">
        <f t="shared" si="15"/>
        <v>2.9838460746990432E-2</v>
      </c>
      <c r="X10" s="5"/>
      <c r="Y10" s="13">
        <f t="shared" ref="Y10:AE11" si="25">Y2</f>
        <v>2025</v>
      </c>
      <c r="Z10" s="4">
        <f t="shared" si="25"/>
        <v>7.5558708761972376E-2</v>
      </c>
      <c r="AA10" s="4">
        <f t="shared" si="25"/>
        <v>5.3032920287406769E-2</v>
      </c>
      <c r="AB10" s="4">
        <f t="shared" si="25"/>
        <v>7.3467477772578463E-2</v>
      </c>
      <c r="AC10" s="4">
        <f t="shared" si="25"/>
        <v>7.9054417675212929E-2</v>
      </c>
      <c r="AD10" s="4">
        <f t="shared" si="25"/>
        <v>-1.6032064128256741E-3</v>
      </c>
      <c r="AE10" s="4">
        <f t="shared" si="25"/>
        <v>0.12461498303315052</v>
      </c>
    </row>
    <row r="11" spans="1:60" x14ac:dyDescent="0.25">
      <c r="A11" s="2">
        <v>43191</v>
      </c>
      <c r="B11" s="3">
        <f>'Master Data '!R11</f>
        <v>138.19999999999999</v>
      </c>
      <c r="C11" s="3">
        <f>'Master Data '!Y11</f>
        <v>7.3199496501517469</v>
      </c>
      <c r="D11" s="3">
        <f>'Master Data '!U11</f>
        <v>145.9</v>
      </c>
      <c r="E11" s="7">
        <f>'Wealth Managers '!D36</f>
        <v>101.58434090238869</v>
      </c>
      <c r="F11" s="10">
        <f>'Master Data '!E11</f>
        <v>111.6</v>
      </c>
      <c r="G11" s="8">
        <f>'Master Data '!H11</f>
        <v>970.6</v>
      </c>
      <c r="H11" s="8"/>
      <c r="I11" s="2">
        <f t="shared" si="4"/>
        <v>43191</v>
      </c>
      <c r="J11" s="5">
        <f t="shared" si="7"/>
        <v>-3.6262203626220478E-2</v>
      </c>
      <c r="K11" s="5">
        <f t="shared" si="7"/>
        <v>-2.270097836331457E-2</v>
      </c>
      <c r="L11" s="5">
        <f t="shared" si="7"/>
        <v>-1.8829858776059066E-2</v>
      </c>
      <c r="M11" s="5">
        <f t="shared" si="7"/>
        <v>-2.4731195733955429E-2</v>
      </c>
      <c r="N11" s="5">
        <f t="shared" si="7"/>
        <v>-3.4602076124567477E-2</v>
      </c>
      <c r="O11" s="5">
        <f t="shared" si="7"/>
        <v>-3.0272754520931117E-2</v>
      </c>
      <c r="P11" s="5"/>
      <c r="Q11" s="2">
        <f t="shared" si="8"/>
        <v>43191</v>
      </c>
      <c r="R11" s="5">
        <f t="shared" si="11"/>
        <v>2.8273809523809396E-2</v>
      </c>
      <c r="S11" s="5">
        <f t="shared" si="12"/>
        <v>1.0457020846914463E-2</v>
      </c>
      <c r="T11" s="5">
        <f t="shared" si="13"/>
        <v>3.9173789173789171E-2</v>
      </c>
      <c r="U11" s="5">
        <f t="shared" si="18"/>
        <v>1.356808716133277E-3</v>
      </c>
      <c r="V11" s="5">
        <f t="shared" si="14"/>
        <v>3.5971223021581968E-3</v>
      </c>
      <c r="W11" s="5">
        <f t="shared" si="15"/>
        <v>-1.3375861714167657E-3</v>
      </c>
      <c r="X11" s="5"/>
      <c r="Y11" s="13">
        <f t="shared" si="25"/>
        <v>2024</v>
      </c>
      <c r="Z11" s="4">
        <f t="shared" si="25"/>
        <v>0.22565217391304337</v>
      </c>
      <c r="AA11" s="4">
        <f t="shared" si="25"/>
        <v>0.20895827634781383</v>
      </c>
      <c r="AB11" s="4">
        <f t="shared" si="25"/>
        <v>0.16839803171131756</v>
      </c>
      <c r="AC11" s="4">
        <f t="shared" si="25"/>
        <v>0.16356585377462435</v>
      </c>
      <c r="AD11" s="4">
        <f t="shared" si="25"/>
        <v>0.16425571628558089</v>
      </c>
      <c r="AE11" s="4">
        <f t="shared" si="25"/>
        <v>0.25008157671474257</v>
      </c>
    </row>
    <row r="12" spans="1:60" x14ac:dyDescent="0.25">
      <c r="A12" s="2">
        <v>43221</v>
      </c>
      <c r="B12" s="3">
        <f>'Master Data '!R12</f>
        <v>142.4</v>
      </c>
      <c r="C12" s="3">
        <f>'Master Data '!Y12</f>
        <v>7.4847816608393325</v>
      </c>
      <c r="D12" s="3">
        <f>'Master Data '!U12</f>
        <v>147.9</v>
      </c>
      <c r="E12" s="7">
        <f>'Wealth Managers '!D37</f>
        <v>103.76186965496908</v>
      </c>
      <c r="F12" s="10">
        <f>'Master Data '!E12</f>
        <v>114.5</v>
      </c>
      <c r="G12" s="8">
        <f>'Master Data '!H12</f>
        <v>1005.3</v>
      </c>
      <c r="H12" s="8"/>
      <c r="I12" s="2">
        <f t="shared" si="4"/>
        <v>43221</v>
      </c>
      <c r="J12" s="5">
        <f t="shared" si="7"/>
        <v>3.0390738060781602E-2</v>
      </c>
      <c r="K12" s="5">
        <f t="shared" si="7"/>
        <v>2.2518189135927801E-2</v>
      </c>
      <c r="L12" s="5">
        <f t="shared" si="7"/>
        <v>1.3708019191226868E-2</v>
      </c>
      <c r="M12" s="5">
        <f t="shared" si="7"/>
        <v>2.1435673384668119E-2</v>
      </c>
      <c r="N12" s="5">
        <f t="shared" si="7"/>
        <v>2.5985663082437327E-2</v>
      </c>
      <c r="O12" s="5">
        <f t="shared" si="7"/>
        <v>3.575108180506896E-2</v>
      </c>
      <c r="P12" s="5"/>
      <c r="Q12" s="2">
        <f t="shared" si="8"/>
        <v>43221</v>
      </c>
      <c r="R12" s="5">
        <f t="shared" si="11"/>
        <v>5.9523809523809521E-2</v>
      </c>
      <c r="S12" s="5">
        <f t="shared" si="12"/>
        <v>3.3210683156071424E-2</v>
      </c>
      <c r="T12" s="5">
        <f t="shared" si="13"/>
        <v>5.3418803418803416E-2</v>
      </c>
      <c r="U12" s="5">
        <f t="shared" si="18"/>
        <v>2.2821566209285899E-2</v>
      </c>
      <c r="V12" s="5">
        <f t="shared" si="14"/>
        <v>2.967625899280573E-2</v>
      </c>
      <c r="W12" s="5">
        <f t="shared" si="15"/>
        <v>3.4365675481016544E-2</v>
      </c>
      <c r="X12" s="5"/>
      <c r="Y12" s="13" t="s">
        <v>3</v>
      </c>
      <c r="Z12" s="5">
        <f>(1+Z4)^(1/3)-1</f>
        <v>0.15969640833747079</v>
      </c>
      <c r="AA12" s="5">
        <f>(1+AA4)^(1/3)-1</f>
        <v>0.13817004021398671</v>
      </c>
      <c r="AB12" s="5">
        <f>(1+AB4)^(1/3)-1</f>
        <v>0.1172297809356404</v>
      </c>
      <c r="AC12" s="5">
        <f>(1+AC4)^(1/3)-1</f>
        <v>0.11550006834727933</v>
      </c>
      <c r="AD12" s="5">
        <f>(1+AD4)^(1/3)-1</f>
        <v>0.10564608070934711</v>
      </c>
      <c r="AE12" s="5">
        <f>(1+AE4)^(1/2.75)-1</f>
        <v>0.22379338863379417</v>
      </c>
    </row>
    <row r="13" spans="1:60" x14ac:dyDescent="0.25">
      <c r="A13" s="2">
        <v>43252</v>
      </c>
      <c r="B13" s="3">
        <f>'Master Data '!R13</f>
        <v>147.4</v>
      </c>
      <c r="C13" s="3">
        <f>'Master Data '!Y13</f>
        <v>7.7351540271558523</v>
      </c>
      <c r="D13" s="3">
        <f>'Master Data '!U13</f>
        <v>149.30000000000001</v>
      </c>
      <c r="E13" s="7">
        <f>'Wealth Managers '!D38</f>
        <v>105.32954880566209</v>
      </c>
      <c r="F13" s="10">
        <f>'Master Data '!E13</f>
        <v>118.9</v>
      </c>
      <c r="G13" s="8">
        <f>'Master Data '!H13</f>
        <v>1030.5</v>
      </c>
      <c r="H13" s="8"/>
      <c r="I13" s="2">
        <f t="shared" si="4"/>
        <v>43252</v>
      </c>
      <c r="J13" s="5">
        <f t="shared" si="7"/>
        <v>3.5112359550561793E-2</v>
      </c>
      <c r="K13" s="5">
        <f t="shared" si="7"/>
        <v>3.3450857708579231E-2</v>
      </c>
      <c r="L13" s="5">
        <f t="shared" si="7"/>
        <v>9.4658553076403355E-3</v>
      </c>
      <c r="M13" s="5">
        <f t="shared" si="7"/>
        <v>1.510843198860898E-2</v>
      </c>
      <c r="N13" s="5">
        <f t="shared" si="7"/>
        <v>3.8427947598253326E-2</v>
      </c>
      <c r="O13" s="5">
        <f t="shared" si="7"/>
        <v>2.5067144136078828E-2</v>
      </c>
      <c r="P13" s="5"/>
      <c r="Q13" s="2">
        <f t="shared" si="8"/>
        <v>43252</v>
      </c>
      <c r="R13" s="5">
        <f t="shared" si="11"/>
        <v>9.6726190476190466E-2</v>
      </c>
      <c r="S13" s="5">
        <f t="shared" si="12"/>
        <v>6.7772466701309111E-2</v>
      </c>
      <c r="T13" s="5">
        <f t="shared" si="13"/>
        <v>6.3390313390313424E-2</v>
      </c>
      <c r="U13" s="5">
        <f t="shared" si="18"/>
        <v>3.8274796278841408E-2</v>
      </c>
      <c r="V13" s="5">
        <f t="shared" si="14"/>
        <v>6.924460431654679E-2</v>
      </c>
      <c r="W13" s="5">
        <f t="shared" si="15"/>
        <v>6.0294268957711721E-2</v>
      </c>
      <c r="X13" s="5"/>
      <c r="Y13" s="13" t="s">
        <v>4</v>
      </c>
      <c r="Z13" s="5">
        <f t="shared" ref="Z13:AE13" si="26">(1+Z5)^(1/5)-1</f>
        <v>9.9840377955526138E-2</v>
      </c>
      <c r="AA13" s="5">
        <f t="shared" si="26"/>
        <v>9.8320440253612418E-2</v>
      </c>
      <c r="AB13" s="5">
        <f t="shared" si="26"/>
        <v>7.3246731722542036E-2</v>
      </c>
      <c r="AC13" s="5">
        <f t="shared" si="26"/>
        <v>7.9465445648823962E-2</v>
      </c>
      <c r="AD13" s="5">
        <f t="shared" si="26"/>
        <v>9.9108216165891383E-2</v>
      </c>
      <c r="AE13" s="5">
        <f t="shared" si="26"/>
        <v>0.10194926959616968</v>
      </c>
    </row>
    <row r="14" spans="1:60" x14ac:dyDescent="0.25">
      <c r="A14" s="2">
        <v>43282</v>
      </c>
      <c r="B14" s="3">
        <f>'Master Data '!R14</f>
        <v>145</v>
      </c>
      <c r="C14" s="3">
        <f>'Master Data '!Y14</f>
        <v>7.7304883262231883</v>
      </c>
      <c r="D14" s="3">
        <f>'Master Data '!U14</f>
        <v>148.30000000000001</v>
      </c>
      <c r="E14" s="7">
        <f>'Wealth Managers '!D39</f>
        <v>104.32025951046893</v>
      </c>
      <c r="F14" s="10">
        <f>'Master Data '!E14</f>
        <v>117.3</v>
      </c>
      <c r="G14" s="8">
        <f>'Master Data '!H14</f>
        <v>1013.9</v>
      </c>
      <c r="H14" s="8"/>
      <c r="I14" s="2">
        <f t="shared" si="4"/>
        <v>43282</v>
      </c>
      <c r="J14" s="5">
        <f t="shared" si="7"/>
        <v>-1.6282225237449155E-2</v>
      </c>
      <c r="K14" s="5">
        <f t="shared" si="7"/>
        <v>-6.0318138672922964E-4</v>
      </c>
      <c r="L14" s="5">
        <f t="shared" si="7"/>
        <v>-6.6979236436704613E-3</v>
      </c>
      <c r="M14" s="5">
        <f t="shared" si="7"/>
        <v>-9.5822046770117821E-3</v>
      </c>
      <c r="N14" s="5">
        <f t="shared" si="7"/>
        <v>-1.3456686291000912E-2</v>
      </c>
      <c r="O14" s="5">
        <f t="shared" si="7"/>
        <v>-1.6108685104318315E-2</v>
      </c>
      <c r="P14" s="5"/>
      <c r="Q14" s="2">
        <f t="shared" si="8"/>
        <v>43282</v>
      </c>
      <c r="R14" s="5">
        <f t="shared" si="11"/>
        <v>7.8869047619047575E-2</v>
      </c>
      <c r="S14" s="5">
        <f t="shared" si="12"/>
        <v>6.7128406224132922E-2</v>
      </c>
      <c r="T14" s="5">
        <f t="shared" si="13"/>
        <v>5.6267806267806308E-2</v>
      </c>
      <c r="U14" s="5">
        <f t="shared" si="18"/>
        <v>2.832583466991484E-2</v>
      </c>
      <c r="V14" s="5">
        <f t="shared" si="14"/>
        <v>5.4856115107913619E-2</v>
      </c>
      <c r="W14" s="5">
        <f t="shared" si="15"/>
        <v>4.3214322461158555E-2</v>
      </c>
      <c r="X14" s="5"/>
      <c r="Y14" s="13" t="s">
        <v>5</v>
      </c>
      <c r="Z14" s="5">
        <f t="shared" ref="Z14:AE14" si="27">(1+Z6)^(1/7)-1</f>
        <v>0.12336757311386415</v>
      </c>
      <c r="AA14" s="5">
        <f t="shared" si="27"/>
        <v>0.11381895629270433</v>
      </c>
      <c r="AB14" s="5">
        <f t="shared" si="27"/>
        <v>7.2330043335990357E-2</v>
      </c>
      <c r="AC14" s="5">
        <f t="shared" si="27"/>
        <v>9.1809639636773799E-2</v>
      </c>
      <c r="AD14" s="5">
        <f t="shared" si="27"/>
        <v>0.11869997409184307</v>
      </c>
      <c r="AE14" s="5">
        <f t="shared" si="27"/>
        <v>0.13006447551585087</v>
      </c>
    </row>
    <row r="15" spans="1:60" x14ac:dyDescent="0.25">
      <c r="A15" s="2">
        <v>43313</v>
      </c>
      <c r="B15" s="3">
        <f>'Master Data '!R15</f>
        <v>147.4</v>
      </c>
      <c r="C15" s="3">
        <f>'Master Data '!Y15</f>
        <v>7.9067059094295269</v>
      </c>
      <c r="D15" s="3">
        <f>'Master Data '!U15</f>
        <v>151.19999999999999</v>
      </c>
      <c r="E15" s="7">
        <f>'Wealth Managers '!D40</f>
        <v>106.2501474491301</v>
      </c>
      <c r="F15" s="10">
        <f>'Master Data '!E15</f>
        <v>121.8</v>
      </c>
      <c r="G15" s="8">
        <f>'Master Data '!H15</f>
        <v>1031</v>
      </c>
      <c r="H15" s="8"/>
      <c r="I15" s="2">
        <f t="shared" si="4"/>
        <v>43313</v>
      </c>
      <c r="J15" s="5">
        <f t="shared" si="7"/>
        <v>1.6551724137931073E-2</v>
      </c>
      <c r="K15" s="5">
        <f t="shared" si="7"/>
        <v>2.2795142527875931E-2</v>
      </c>
      <c r="L15" s="5">
        <f t="shared" si="7"/>
        <v>1.9554956169925673E-2</v>
      </c>
      <c r="M15" s="5">
        <f t="shared" si="7"/>
        <v>1.8499646643109584E-2</v>
      </c>
      <c r="N15" s="5">
        <f t="shared" si="7"/>
        <v>3.8363171355498722E-2</v>
      </c>
      <c r="O15" s="5">
        <f t="shared" si="7"/>
        <v>1.6865568596508555E-2</v>
      </c>
      <c r="P15" s="5"/>
      <c r="Q15" s="2">
        <f t="shared" si="8"/>
        <v>43313</v>
      </c>
      <c r="R15" s="5">
        <f t="shared" si="11"/>
        <v>9.6726190476190466E-2</v>
      </c>
      <c r="S15" s="5">
        <f t="shared" si="12"/>
        <v>9.1453750339557119E-2</v>
      </c>
      <c r="T15" s="5">
        <f t="shared" si="13"/>
        <v>7.6923076923076802E-2</v>
      </c>
      <c r="U15" s="5">
        <f t="shared" si="18"/>
        <v>4.7349499245288994E-2</v>
      </c>
      <c r="V15" s="5">
        <f t="shared" si="14"/>
        <v>9.5323741007194193E-2</v>
      </c>
      <c r="W15" s="5">
        <f t="shared" si="15"/>
        <v>6.0808725177487422E-2</v>
      </c>
      <c r="X15" s="5"/>
      <c r="Y15" s="13"/>
      <c r="Z15" s="5"/>
      <c r="AA15" s="5"/>
      <c r="AB15" s="5"/>
      <c r="AC15" s="5"/>
      <c r="AD15" s="5"/>
      <c r="AE15" s="5"/>
    </row>
    <row r="16" spans="1:60" x14ac:dyDescent="0.25">
      <c r="A16" s="2">
        <v>43344</v>
      </c>
      <c r="B16" s="3">
        <f>'Master Data '!R16</f>
        <v>148.4</v>
      </c>
      <c r="C16" s="3">
        <f>'Master Data '!Y16</f>
        <v>8.0221237219737365</v>
      </c>
      <c r="D16" s="3">
        <f>'Master Data '!U16</f>
        <v>151.80000000000001</v>
      </c>
      <c r="E16" s="7">
        <f>'Wealth Managers '!D41</f>
        <v>106.588100855205</v>
      </c>
      <c r="F16" s="10">
        <f>'Master Data '!E16</f>
        <v>124.1</v>
      </c>
      <c r="G16" s="8">
        <f>'Master Data '!H16</f>
        <v>1025.7</v>
      </c>
      <c r="H16" s="8"/>
      <c r="I16" s="2">
        <f t="shared" si="4"/>
        <v>43344</v>
      </c>
      <c r="J16" s="5">
        <f t="shared" si="7"/>
        <v>6.7842605156037987E-3</v>
      </c>
      <c r="K16" s="5">
        <f t="shared" si="7"/>
        <v>1.4597458646661241E-2</v>
      </c>
      <c r="L16" s="5">
        <f t="shared" si="7"/>
        <v>3.968253968254119E-3</v>
      </c>
      <c r="M16" s="5">
        <f t="shared" si="7"/>
        <v>3.1807335254448086E-3</v>
      </c>
      <c r="N16" s="5">
        <f t="shared" si="7"/>
        <v>1.888341543513955E-2</v>
      </c>
      <c r="O16" s="5">
        <f t="shared" si="7"/>
        <v>-5.1406401551890926E-3</v>
      </c>
      <c r="P16" s="5"/>
      <c r="Q16" s="2">
        <f t="shared" si="8"/>
        <v>43344</v>
      </c>
      <c r="R16" s="5">
        <f t="shared" si="11"/>
        <v>0.10416666666666666</v>
      </c>
      <c r="S16" s="5">
        <f t="shared" si="12"/>
        <v>0.10738620132488212</v>
      </c>
      <c r="T16" s="5">
        <f t="shared" si="13"/>
        <v>8.1196581196581227E-2</v>
      </c>
      <c r="U16" s="5">
        <f t="shared" si="18"/>
        <v>5.068083891039632E-2</v>
      </c>
      <c r="V16" s="5">
        <f t="shared" si="14"/>
        <v>0.11600719424460423</v>
      </c>
      <c r="W16" s="5">
        <f t="shared" si="15"/>
        <v>5.5355489247865076E-2</v>
      </c>
      <c r="X16" s="5"/>
    </row>
    <row r="17" spans="1:31" ht="105" x14ac:dyDescent="0.25">
      <c r="A17" s="2">
        <v>43374</v>
      </c>
      <c r="B17" s="3">
        <f>'Master Data '!R17</f>
        <v>149.30000000000001</v>
      </c>
      <c r="C17" s="3">
        <f>'Master Data '!Y17</f>
        <v>8.0594243931016525</v>
      </c>
      <c r="D17" s="3">
        <f>'Master Data '!U17</f>
        <v>152.19999999999999</v>
      </c>
      <c r="E17" s="7">
        <f>'Wealth Managers '!D42</f>
        <v>106.37916543792396</v>
      </c>
      <c r="F17" s="10">
        <f>'Master Data '!E17</f>
        <v>125.1</v>
      </c>
      <c r="G17" s="8">
        <f>'Master Data '!H17</f>
        <v>1036.5999999999999</v>
      </c>
      <c r="H17" s="8"/>
      <c r="I17" s="2">
        <f t="shared" si="4"/>
        <v>43374</v>
      </c>
      <c r="J17" s="5">
        <f t="shared" si="7"/>
        <v>6.064690026954216E-3</v>
      </c>
      <c r="K17" s="5">
        <f t="shared" si="7"/>
        <v>4.6497252374385831E-3</v>
      </c>
      <c r="L17" s="5">
        <f t="shared" si="7"/>
        <v>2.6350461133068329E-3</v>
      </c>
      <c r="M17" s="5">
        <f t="shared" si="7"/>
        <v>-1.9602133409325809E-3</v>
      </c>
      <c r="N17" s="5">
        <f t="shared" si="7"/>
        <v>8.0580177276390018E-3</v>
      </c>
      <c r="O17" s="5">
        <f t="shared" si="7"/>
        <v>1.0626888953885019E-2</v>
      </c>
      <c r="P17" s="5"/>
      <c r="Q17" s="2">
        <f t="shared" si="8"/>
        <v>43374</v>
      </c>
      <c r="R17" s="5">
        <f t="shared" si="11"/>
        <v>0.11086309523809527</v>
      </c>
      <c r="S17" s="5">
        <f t="shared" si="12"/>
        <v>0.11253524289277367</v>
      </c>
      <c r="T17" s="5">
        <f t="shared" si="13"/>
        <v>8.4045584045583918E-2</v>
      </c>
      <c r="U17" s="5">
        <f t="shared" si="18"/>
        <v>4.8621280312901922E-2</v>
      </c>
      <c r="V17" s="5">
        <f t="shared" si="14"/>
        <v>0.12499999999999992</v>
      </c>
      <c r="W17" s="5">
        <f t="shared" si="15"/>
        <v>6.6570634838975129E-2</v>
      </c>
      <c r="X17" s="5"/>
      <c r="Z17" s="1" t="str">
        <f t="shared" ref="Z17:AE17" si="28">Z1</f>
        <v>Zurich Life Prisma 5</v>
      </c>
      <c r="AA17" s="1" t="str">
        <f t="shared" si="28"/>
        <v>Aviva Fixed 80</v>
      </c>
      <c r="AB17" s="1" t="str">
        <f t="shared" si="28"/>
        <v>Irish Life Multi Asset Portfolio 5</v>
      </c>
      <c r="AC17" s="1" t="str">
        <f t="shared" si="28"/>
        <v>Davy Long Term Growth</v>
      </c>
      <c r="AD17" s="1" t="str">
        <f t="shared" si="28"/>
        <v>New Ireland Goodbody Dividend Income 6 Gross</v>
      </c>
      <c r="AE17" s="1" t="str">
        <f t="shared" si="28"/>
        <v>Aviva Cantor Fitzgerald Multi Asset 70 Fund Series C</v>
      </c>
    </row>
    <row r="18" spans="1:31" x14ac:dyDescent="0.25">
      <c r="A18" s="2">
        <v>43405</v>
      </c>
      <c r="B18" s="3">
        <f>'Master Data '!R18</f>
        <v>143.19999999999999</v>
      </c>
      <c r="C18" s="3">
        <f>'Master Data '!Y18</f>
        <v>7.7293548169887742</v>
      </c>
      <c r="D18" s="3">
        <f>'Master Data '!U18</f>
        <v>145.5</v>
      </c>
      <c r="E18" s="7">
        <f>'Wealth Managers '!D43</f>
        <v>101.82313476850491</v>
      </c>
      <c r="F18" s="10">
        <f>'Master Data '!E18</f>
        <v>119.9</v>
      </c>
      <c r="G18" s="8">
        <f>'Master Data '!H18</f>
        <v>979.1</v>
      </c>
      <c r="H18" s="8"/>
      <c r="I18" s="2">
        <f t="shared" si="4"/>
        <v>43405</v>
      </c>
      <c r="J18" s="5">
        <f t="shared" si="7"/>
        <v>-4.0857334226389971E-2</v>
      </c>
      <c r="K18" s="5">
        <f t="shared" si="7"/>
        <v>-4.0954485086477949E-2</v>
      </c>
      <c r="L18" s="5">
        <f t="shared" si="7"/>
        <v>-4.4021024967148416E-2</v>
      </c>
      <c r="M18" s="5">
        <f t="shared" si="7"/>
        <v>-4.2828223465220271E-2</v>
      </c>
      <c r="N18" s="5">
        <f t="shared" si="7"/>
        <v>-4.1566746602717738E-2</v>
      </c>
      <c r="O18" s="5">
        <f t="shared" si="7"/>
        <v>-5.5469805132162736E-2</v>
      </c>
      <c r="P18" s="5"/>
      <c r="Q18" s="2">
        <f t="shared" si="8"/>
        <v>43405</v>
      </c>
      <c r="R18" s="5">
        <f t="shared" si="11"/>
        <v>6.5476190476190341E-2</v>
      </c>
      <c r="S18" s="5">
        <f t="shared" si="12"/>
        <v>6.6971934879540451E-2</v>
      </c>
      <c r="T18" s="5">
        <f t="shared" si="13"/>
        <v>3.6324786324786286E-2</v>
      </c>
      <c r="U18" s="5">
        <f t="shared" si="18"/>
        <v>3.7106937892755704E-3</v>
      </c>
      <c r="V18" s="5">
        <f t="shared" si="14"/>
        <v>7.8237410071942473E-2</v>
      </c>
      <c r="W18" s="5">
        <f t="shared" si="15"/>
        <v>7.4081695647700849E-3</v>
      </c>
      <c r="X18" s="5"/>
      <c r="Y18" t="s">
        <v>7</v>
      </c>
      <c r="Z18" s="4">
        <f t="shared" ref="Z18:AE18" si="29">J111</f>
        <v>0</v>
      </c>
      <c r="AA18" s="4">
        <f t="shared" si="29"/>
        <v>0</v>
      </c>
      <c r="AB18" s="4">
        <f t="shared" si="29"/>
        <v>0</v>
      </c>
      <c r="AC18" s="4">
        <f t="shared" si="29"/>
        <v>0</v>
      </c>
      <c r="AD18" s="4">
        <f t="shared" si="29"/>
        <v>0</v>
      </c>
      <c r="AE18" s="4">
        <f t="shared" si="29"/>
        <v>0</v>
      </c>
    </row>
    <row r="19" spans="1:31" x14ac:dyDescent="0.25">
      <c r="A19" s="2">
        <v>43435</v>
      </c>
      <c r="B19" s="3">
        <f>'Master Data '!R19</f>
        <v>143.9</v>
      </c>
      <c r="C19" s="3">
        <f>'Master Data '!Y19</f>
        <v>7.8087564001889254</v>
      </c>
      <c r="D19" s="3">
        <f>'Master Data '!U19</f>
        <v>147</v>
      </c>
      <c r="E19" s="7">
        <f>'Wealth Managers '!D44</f>
        <v>102.06878501916843</v>
      </c>
      <c r="F19" s="10">
        <f>'Master Data '!E19</f>
        <v>122.6</v>
      </c>
      <c r="G19" s="8">
        <f>'Master Data '!H19</f>
        <v>971.7</v>
      </c>
      <c r="H19" s="8"/>
      <c r="I19" s="2">
        <f t="shared" si="4"/>
        <v>43435</v>
      </c>
      <c r="J19" s="5">
        <f t="shared" ref="J19:O61" si="30">(B19-B18)/B18</f>
        <v>4.8882681564247007E-3</v>
      </c>
      <c r="K19" s="5">
        <f t="shared" si="30"/>
        <v>1.0272731046791902E-2</v>
      </c>
      <c r="L19" s="5">
        <f t="shared" si="30"/>
        <v>1.0309278350515464E-2</v>
      </c>
      <c r="M19" s="5">
        <f t="shared" si="30"/>
        <v>2.4125190333415133E-3</v>
      </c>
      <c r="N19" s="5">
        <f t="shared" si="30"/>
        <v>2.2518765638031596E-2</v>
      </c>
      <c r="O19" s="5">
        <f t="shared" si="30"/>
        <v>-7.5579613931161032E-3</v>
      </c>
      <c r="P19" s="5"/>
      <c r="Q19" s="2">
        <f t="shared" si="8"/>
        <v>43435</v>
      </c>
      <c r="R19" s="5">
        <f t="shared" si="11"/>
        <v>7.0684523809523808E-2</v>
      </c>
      <c r="S19" s="5">
        <f t="shared" si="12"/>
        <v>7.7932650601033132E-2</v>
      </c>
      <c r="T19" s="5">
        <f t="shared" si="13"/>
        <v>4.7008547008546966E-2</v>
      </c>
      <c r="U19" s="5">
        <f t="shared" si="18"/>
        <v>6.1321649420106126E-3</v>
      </c>
      <c r="V19" s="5">
        <f t="shared" si="14"/>
        <v>0.10251798561151071</v>
      </c>
      <c r="W19" s="5">
        <f t="shared" si="15"/>
        <v>-2.0578248791020866E-4</v>
      </c>
      <c r="X19" s="5"/>
      <c r="Y19" t="s">
        <v>6</v>
      </c>
      <c r="Z19" s="4">
        <f>Z13</f>
        <v>9.9840377955526138E-2</v>
      </c>
      <c r="AA19" s="4">
        <f>AA13</f>
        <v>9.8320440253612418E-2</v>
      </c>
      <c r="AB19" s="4">
        <f>AB13</f>
        <v>7.3246731722542036E-2</v>
      </c>
      <c r="AC19" s="4">
        <f>AC13</f>
        <v>7.9465445648823962E-2</v>
      </c>
      <c r="AD19" s="4">
        <f>AD13</f>
        <v>9.9108216165891383E-2</v>
      </c>
      <c r="AE19" s="4">
        <f>AVERAGE(Z19:AD19)</f>
        <v>8.9996242349279193E-2</v>
      </c>
    </row>
    <row r="20" spans="1:31" x14ac:dyDescent="0.25">
      <c r="A20" s="2">
        <v>43466</v>
      </c>
      <c r="B20" s="3">
        <f>'Master Data '!R20</f>
        <v>134.30000000000001</v>
      </c>
      <c r="C20" s="3">
        <f>'Master Data '!Y20</f>
        <v>7.2925910325162242</v>
      </c>
      <c r="D20" s="3">
        <f>'Master Data '!U20</f>
        <v>140.69999999999999</v>
      </c>
      <c r="E20" s="7">
        <f>'Wealth Managers '!D45</f>
        <v>96.746461220878842</v>
      </c>
      <c r="F20" s="10">
        <f>'Master Data '!E20</f>
        <v>113.6</v>
      </c>
      <c r="G20" s="8">
        <f>'Master Data '!H20</f>
        <v>915.3</v>
      </c>
      <c r="H20" s="8"/>
      <c r="I20" s="2">
        <f t="shared" si="4"/>
        <v>43466</v>
      </c>
      <c r="J20" s="5">
        <f t="shared" si="30"/>
        <v>-6.6712995135510725E-2</v>
      </c>
      <c r="K20" s="5">
        <f t="shared" si="30"/>
        <v>-6.6100841314529035E-2</v>
      </c>
      <c r="L20" s="5">
        <f t="shared" si="30"/>
        <v>-4.2857142857142934E-2</v>
      </c>
      <c r="M20" s="5">
        <f t="shared" si="30"/>
        <v>-5.2144480776273178E-2</v>
      </c>
      <c r="N20" s="5">
        <f t="shared" si="30"/>
        <v>-7.3409461663947795E-2</v>
      </c>
      <c r="O20" s="5">
        <f t="shared" si="30"/>
        <v>-5.8042605742513215E-2</v>
      </c>
      <c r="P20" s="5"/>
      <c r="Q20" s="2">
        <f t="shared" si="8"/>
        <v>43466</v>
      </c>
      <c r="R20" s="5">
        <f t="shared" si="11"/>
        <v>-7.4404761904757672E-4</v>
      </c>
      <c r="S20" s="5">
        <f t="shared" si="12"/>
        <v>6.6803955159045626E-3</v>
      </c>
      <c r="T20" s="5">
        <f t="shared" si="13"/>
        <v>2.1367521367520151E-3</v>
      </c>
      <c r="U20" s="5">
        <f t="shared" si="18"/>
        <v>-4.6332074391198179E-2</v>
      </c>
      <c r="V20" s="5">
        <f t="shared" si="14"/>
        <v>2.1582733812949562E-2</v>
      </c>
      <c r="W20" s="5">
        <f t="shared" si="15"/>
        <v>-5.8236444078608937E-2</v>
      </c>
      <c r="X20" s="5"/>
    </row>
    <row r="21" spans="1:31" x14ac:dyDescent="0.25">
      <c r="A21" s="2">
        <v>43497</v>
      </c>
      <c r="B21" s="3">
        <f>'Master Data '!R21</f>
        <v>143.6</v>
      </c>
      <c r="C21" s="3">
        <f>'Master Data '!Y21</f>
        <v>7.7332993465726556</v>
      </c>
      <c r="D21" s="3">
        <f>'Master Data '!U21</f>
        <v>146.6</v>
      </c>
      <c r="E21" s="7">
        <f>'Wealth Managers '!D46</f>
        <v>101.86058684753766</v>
      </c>
      <c r="F21" s="10">
        <f>'Master Data '!E21</f>
        <v>120.1</v>
      </c>
      <c r="G21" s="8">
        <f>'Master Data '!H21</f>
        <v>968.9</v>
      </c>
      <c r="H21" s="8"/>
      <c r="I21" s="2">
        <f t="shared" si="4"/>
        <v>43497</v>
      </c>
      <c r="J21" s="5">
        <f t="shared" si="30"/>
        <v>6.9247952345495023E-2</v>
      </c>
      <c r="K21" s="5">
        <f t="shared" si="30"/>
        <v>6.0432336338538666E-2</v>
      </c>
      <c r="L21" s="5">
        <f t="shared" si="30"/>
        <v>4.1933191186922576E-2</v>
      </c>
      <c r="M21" s="5">
        <f t="shared" si="30"/>
        <v>5.286111307971169E-2</v>
      </c>
      <c r="N21" s="5">
        <f t="shared" si="30"/>
        <v>5.721830985915493E-2</v>
      </c>
      <c r="O21" s="5">
        <f t="shared" si="30"/>
        <v>5.8560034961214931E-2</v>
      </c>
      <c r="P21" s="5"/>
      <c r="Q21" s="2">
        <f t="shared" si="8"/>
        <v>43497</v>
      </c>
      <c r="R21" s="5">
        <f t="shared" si="11"/>
        <v>6.8452380952380862E-2</v>
      </c>
      <c r="S21" s="5">
        <f t="shared" si="12"/>
        <v>6.7516443763134842E-2</v>
      </c>
      <c r="T21" s="5">
        <f t="shared" si="13"/>
        <v>4.4159544159544074E-2</v>
      </c>
      <c r="U21" s="5">
        <f t="shared" si="18"/>
        <v>4.0798736649027764E-3</v>
      </c>
      <c r="V21" s="5">
        <f t="shared" si="14"/>
        <v>8.0035971223021501E-2</v>
      </c>
      <c r="W21" s="5">
        <f t="shared" si="15"/>
        <v>-3.0867373186541825E-3</v>
      </c>
      <c r="X21" s="5"/>
    </row>
    <row r="22" spans="1:31" x14ac:dyDescent="0.25">
      <c r="A22" s="2">
        <v>43525</v>
      </c>
      <c r="B22" s="3">
        <f>'Master Data '!R22</f>
        <v>148</v>
      </c>
      <c r="C22" s="3">
        <f>'Master Data '!Y22</f>
        <v>7.9659336742406719</v>
      </c>
      <c r="D22" s="3">
        <f>'Master Data '!U22</f>
        <v>148.69999999999999</v>
      </c>
      <c r="E22" s="7">
        <f>'Wealth Managers '!D47</f>
        <v>104.26334414626959</v>
      </c>
      <c r="F22" s="10">
        <f>'Master Data '!E22</f>
        <v>125.6</v>
      </c>
      <c r="G22" s="8">
        <f>'Master Data '!H22</f>
        <v>991.46799999999996</v>
      </c>
      <c r="H22" s="8"/>
      <c r="I22" s="2">
        <f t="shared" si="4"/>
        <v>43525</v>
      </c>
      <c r="J22" s="5">
        <f t="shared" si="30"/>
        <v>3.0640668523676921E-2</v>
      </c>
      <c r="K22" s="5">
        <f t="shared" si="30"/>
        <v>3.0082157335745471E-2</v>
      </c>
      <c r="L22" s="5">
        <f t="shared" si="30"/>
        <v>1.4324693042291912E-2</v>
      </c>
      <c r="M22" s="5">
        <f t="shared" si="30"/>
        <v>2.3588685016397104E-2</v>
      </c>
      <c r="N22" s="5">
        <f t="shared" si="30"/>
        <v>4.5795170691090757E-2</v>
      </c>
      <c r="O22" s="5">
        <f t="shared" si="30"/>
        <v>2.3292393435855076E-2</v>
      </c>
      <c r="P22" s="5"/>
      <c r="Q22" s="2">
        <f t="shared" si="8"/>
        <v>43525</v>
      </c>
      <c r="R22" s="5">
        <f t="shared" si="11"/>
        <v>0.10119047619047615</v>
      </c>
      <c r="S22" s="5">
        <f t="shared" si="12"/>
        <v>9.9629641382912942E-2</v>
      </c>
      <c r="T22" s="5">
        <f t="shared" si="13"/>
        <v>5.9116809116808992E-2</v>
      </c>
      <c r="U22" s="5">
        <f t="shared" si="18"/>
        <v>2.7764797536087963E-2</v>
      </c>
      <c r="V22" s="5">
        <f t="shared" si="14"/>
        <v>0.12949640287769776</v>
      </c>
      <c r="W22" s="5">
        <f t="shared" si="15"/>
        <v>2.0133758617141666E-2</v>
      </c>
      <c r="X22" s="5"/>
    </row>
    <row r="23" spans="1:31" x14ac:dyDescent="0.25">
      <c r="A23" s="2">
        <v>43556</v>
      </c>
      <c r="B23" s="3">
        <f>'Master Data '!R23</f>
        <v>152</v>
      </c>
      <c r="C23" s="3">
        <f>'Master Data '!Y23</f>
        <v>8.1659491820744687</v>
      </c>
      <c r="D23" s="3">
        <f>'Master Data '!U23</f>
        <v>150.80000000000001</v>
      </c>
      <c r="E23" s="7">
        <f>'Wealth Managers '!D48</f>
        <v>105.68372161604253</v>
      </c>
      <c r="F23" s="10">
        <f>'Master Data '!E23</f>
        <v>128.69999999999999</v>
      </c>
      <c r="G23" s="8">
        <f>'Master Data '!H23</f>
        <v>1014.475</v>
      </c>
      <c r="H23" s="8"/>
      <c r="I23" s="2">
        <f t="shared" si="4"/>
        <v>43556</v>
      </c>
      <c r="J23" s="5">
        <f t="shared" si="30"/>
        <v>2.7027027027027029E-2</v>
      </c>
      <c r="K23" s="5">
        <f t="shared" si="30"/>
        <v>2.5108859301777038E-2</v>
      </c>
      <c r="L23" s="5">
        <f t="shared" si="30"/>
        <v>1.4122394082044539E-2</v>
      </c>
      <c r="M23" s="5">
        <f t="shared" si="30"/>
        <v>1.3622980170100017E-2</v>
      </c>
      <c r="N23" s="5">
        <f t="shared" si="30"/>
        <v>2.4681528662420339E-2</v>
      </c>
      <c r="O23" s="5">
        <f t="shared" si="30"/>
        <v>2.3204984931435066E-2</v>
      </c>
      <c r="P23" s="5"/>
      <c r="Q23" s="2">
        <f t="shared" si="8"/>
        <v>43556</v>
      </c>
      <c r="R23" s="5">
        <f t="shared" si="11"/>
        <v>0.1309523809523809</v>
      </c>
      <c r="S23" s="5">
        <f t="shared" si="12"/>
        <v>0.12724008733246003</v>
      </c>
      <c r="T23" s="5">
        <f t="shared" si="13"/>
        <v>7.4074074074074112E-2</v>
      </c>
      <c r="U23" s="5">
        <f t="shared" si="18"/>
        <v>4.1766016992448952E-2</v>
      </c>
      <c r="V23" s="5">
        <f t="shared" si="14"/>
        <v>0.15737410071942434</v>
      </c>
      <c r="W23" s="5">
        <f t="shared" si="15"/>
        <v>4.3805947113900658E-2</v>
      </c>
      <c r="X23" s="5"/>
    </row>
    <row r="24" spans="1:31" x14ac:dyDescent="0.25">
      <c r="A24" s="2">
        <v>43586</v>
      </c>
      <c r="B24" s="3">
        <f>'Master Data '!R24</f>
        <v>155.80000000000001</v>
      </c>
      <c r="C24" s="3">
        <f>'Master Data '!Y24</f>
        <v>8.4067255396653096</v>
      </c>
      <c r="D24" s="3">
        <f>'Master Data '!U24</f>
        <v>153.69999999999999</v>
      </c>
      <c r="E24" s="7">
        <f>'Wealth Managers '!D49</f>
        <v>108.27263344146276</v>
      </c>
      <c r="F24" s="10">
        <f>'Master Data '!E24</f>
        <v>133.80000000000001</v>
      </c>
      <c r="G24" s="8">
        <f>'Master Data '!H24</f>
        <v>1045.134</v>
      </c>
      <c r="H24" s="8"/>
      <c r="I24" s="2">
        <f t="shared" si="4"/>
        <v>43586</v>
      </c>
      <c r="J24" s="5">
        <f t="shared" si="30"/>
        <v>2.5000000000000074E-2</v>
      </c>
      <c r="K24" s="5">
        <f t="shared" si="30"/>
        <v>2.9485409745064597E-2</v>
      </c>
      <c r="L24" s="5">
        <f t="shared" si="30"/>
        <v>1.9230769230769079E-2</v>
      </c>
      <c r="M24" s="5">
        <f t="shared" si="30"/>
        <v>2.4496788964585774E-2</v>
      </c>
      <c r="N24" s="5">
        <f t="shared" si="30"/>
        <v>3.9627039627039805E-2</v>
      </c>
      <c r="O24" s="5">
        <f t="shared" si="30"/>
        <v>3.0221543162719626E-2</v>
      </c>
      <c r="P24" s="5"/>
      <c r="Q24" s="2">
        <f t="shared" si="8"/>
        <v>43586</v>
      </c>
      <c r="R24" s="5">
        <f t="shared" si="11"/>
        <v>0.15922619047619052</v>
      </c>
      <c r="S24" s="5">
        <f t="shared" si="12"/>
        <v>0.16047722318852004</v>
      </c>
      <c r="T24" s="5">
        <f t="shared" si="13"/>
        <v>9.4729344729344606E-2</v>
      </c>
      <c r="U24" s="5">
        <f t="shared" si="18"/>
        <v>6.7285939261190045E-2</v>
      </c>
      <c r="V24" s="5">
        <f t="shared" si="14"/>
        <v>0.20323741007194251</v>
      </c>
      <c r="W24" s="5">
        <f t="shared" si="15"/>
        <v>7.5351373598106841E-2</v>
      </c>
      <c r="X24" s="5"/>
    </row>
    <row r="25" spans="1:31" x14ac:dyDescent="0.25">
      <c r="A25" s="2">
        <v>43617</v>
      </c>
      <c r="B25" s="3">
        <f>'Master Data '!R25</f>
        <v>149.5</v>
      </c>
      <c r="C25" s="3">
        <f>'Master Data '!Y25</f>
        <v>8.0728303272327739</v>
      </c>
      <c r="D25" s="3">
        <f>'Master Data '!U25</f>
        <v>147.80000000000001</v>
      </c>
      <c r="E25" s="7">
        <f>'Wealth Managers '!D50</f>
        <v>104.31605721026253</v>
      </c>
      <c r="F25" s="10">
        <f>'Master Data '!E25</f>
        <v>129.69999999999999</v>
      </c>
      <c r="G25" s="8">
        <f>'Master Data '!H25</f>
        <v>1020.982</v>
      </c>
      <c r="H25" s="8"/>
      <c r="I25" s="2">
        <f t="shared" si="4"/>
        <v>43617</v>
      </c>
      <c r="J25" s="5">
        <f t="shared" si="30"/>
        <v>-4.0436456996148978E-2</v>
      </c>
      <c r="K25" s="5">
        <f t="shared" si="30"/>
        <v>-3.9717629754548726E-2</v>
      </c>
      <c r="L25" s="5">
        <f t="shared" si="30"/>
        <v>-3.8386467143786455E-2</v>
      </c>
      <c r="M25" s="5">
        <f t="shared" si="30"/>
        <v>-3.654271726326247E-2</v>
      </c>
      <c r="N25" s="5">
        <f t="shared" si="30"/>
        <v>-3.0642750373692244E-2</v>
      </c>
      <c r="O25" s="5">
        <f t="shared" si="30"/>
        <v>-2.3108998463354978E-2</v>
      </c>
      <c r="P25" s="5"/>
      <c r="Q25" s="2">
        <f t="shared" si="8"/>
        <v>43617</v>
      </c>
      <c r="R25" s="5">
        <f t="shared" si="11"/>
        <v>0.11235119047619042</v>
      </c>
      <c r="S25" s="5">
        <f t="shared" si="12"/>
        <v>0.11438581849933158</v>
      </c>
      <c r="T25" s="5">
        <f t="shared" si="13"/>
        <v>5.2706552706552744E-2</v>
      </c>
      <c r="U25" s="5">
        <f t="shared" si="18"/>
        <v>2.8284410943712861E-2</v>
      </c>
      <c r="V25" s="5">
        <f t="shared" si="14"/>
        <v>0.16636690647482003</v>
      </c>
      <c r="W25" s="5">
        <f t="shared" si="15"/>
        <v>5.0501080358061522E-2</v>
      </c>
      <c r="X25" s="5"/>
    </row>
    <row r="26" spans="1:31" x14ac:dyDescent="0.25">
      <c r="A26" s="2">
        <v>43647</v>
      </c>
      <c r="B26" s="3">
        <f>'Master Data '!R26</f>
        <v>154.6</v>
      </c>
      <c r="C26" s="3">
        <f>'Master Data '!Y26</f>
        <v>8.3682989742487397</v>
      </c>
      <c r="D26" s="3">
        <f>'Master Data '!U26</f>
        <v>152.69999999999999</v>
      </c>
      <c r="E26" s="7">
        <f>'Wealth Managers '!D51</f>
        <v>107.55241816573286</v>
      </c>
      <c r="F26" s="10">
        <f>'Master Data '!E26</f>
        <v>134.6</v>
      </c>
      <c r="G26" s="8">
        <f>'Master Data '!H26</f>
        <v>1045.9259999999999</v>
      </c>
      <c r="H26" s="8"/>
      <c r="I26" s="2">
        <f t="shared" si="4"/>
        <v>43647</v>
      </c>
      <c r="J26" s="5">
        <f t="shared" si="30"/>
        <v>3.4113712374581905E-2</v>
      </c>
      <c r="K26" s="5">
        <f t="shared" si="30"/>
        <v>3.6600378682459848E-2</v>
      </c>
      <c r="L26" s="5">
        <f t="shared" si="30"/>
        <v>3.3152909336941656E-2</v>
      </c>
      <c r="M26" s="5">
        <f t="shared" si="30"/>
        <v>3.1024571307819149E-2</v>
      </c>
      <c r="N26" s="5">
        <f t="shared" si="30"/>
        <v>3.7779491133384781E-2</v>
      </c>
      <c r="O26" s="5">
        <f t="shared" si="30"/>
        <v>2.4431380768710868E-2</v>
      </c>
      <c r="P26" s="5"/>
      <c r="Q26" s="2">
        <f t="shared" si="8"/>
        <v>43647</v>
      </c>
      <c r="R26" s="5">
        <f t="shared" si="11"/>
        <v>0.15029761904761896</v>
      </c>
      <c r="S26" s="5">
        <f t="shared" si="12"/>
        <v>0.15517276145477008</v>
      </c>
      <c r="T26" s="5">
        <f t="shared" si="13"/>
        <v>8.7606837606837476E-2</v>
      </c>
      <c r="U26" s="5">
        <f t="shared" si="18"/>
        <v>6.0186493975754887E-2</v>
      </c>
      <c r="V26" s="5">
        <f t="shared" si="14"/>
        <v>0.21043165467625891</v>
      </c>
      <c r="W26" s="5">
        <f t="shared" si="15"/>
        <v>7.6166272250231454E-2</v>
      </c>
      <c r="X26" s="5"/>
    </row>
    <row r="27" spans="1:31" x14ac:dyDescent="0.25">
      <c r="A27" s="2">
        <v>43678</v>
      </c>
      <c r="B27" s="3">
        <f>'Master Data '!R27</f>
        <v>158.1</v>
      </c>
      <c r="C27" s="3">
        <f>'Master Data '!Y27</f>
        <v>8.5642365745976772</v>
      </c>
      <c r="D27" s="3">
        <f>'Master Data '!U27</f>
        <v>154</v>
      </c>
      <c r="E27" s="7">
        <f>'Wealth Managers '!D52</f>
        <v>109.39671188439995</v>
      </c>
      <c r="F27" s="10">
        <f>'Master Data '!E27</f>
        <v>138</v>
      </c>
      <c r="G27" s="8">
        <f>'Master Data '!H27</f>
        <v>1060.585</v>
      </c>
      <c r="H27" s="8"/>
      <c r="I27" s="2">
        <f t="shared" si="4"/>
        <v>43678</v>
      </c>
      <c r="J27" s="5">
        <f t="shared" si="30"/>
        <v>2.2639068564036222E-2</v>
      </c>
      <c r="K27" s="5">
        <f t="shared" si="30"/>
        <v>2.3414268652671755E-2</v>
      </c>
      <c r="L27" s="5">
        <f t="shared" si="30"/>
        <v>8.5134250163720459E-3</v>
      </c>
      <c r="M27" s="5">
        <f t="shared" si="30"/>
        <v>1.7147859156686977E-2</v>
      </c>
      <c r="N27" s="5">
        <f t="shared" si="30"/>
        <v>2.5260029717682063E-2</v>
      </c>
      <c r="O27" s="5">
        <f t="shared" si="30"/>
        <v>1.4015331868602661E-2</v>
      </c>
      <c r="P27" s="5"/>
      <c r="Q27" s="2">
        <f t="shared" si="8"/>
        <v>43678</v>
      </c>
      <c r="R27" s="5">
        <f t="shared" si="11"/>
        <v>0.17633928571428562</v>
      </c>
      <c r="S27" s="5">
        <f t="shared" si="12"/>
        <v>0.18222028683172078</v>
      </c>
      <c r="T27" s="5">
        <f t="shared" si="13"/>
        <v>9.6866096866096818E-2</v>
      </c>
      <c r="U27" s="5">
        <f t="shared" si="18"/>
        <v>7.8366422654272905E-2</v>
      </c>
      <c r="V27" s="5">
        <f t="shared" si="14"/>
        <v>0.24100719424460429</v>
      </c>
      <c r="W27" s="5">
        <f t="shared" si="15"/>
        <v>9.124909970161546E-2</v>
      </c>
      <c r="X27" s="5"/>
    </row>
    <row r="28" spans="1:31" x14ac:dyDescent="0.25">
      <c r="A28" s="2">
        <v>43709</v>
      </c>
      <c r="B28" s="3">
        <f>'Master Data '!R28</f>
        <v>157.30000000000001</v>
      </c>
      <c r="C28" s="3">
        <f>'Master Data '!Y28</f>
        <v>8.5351602019748984</v>
      </c>
      <c r="D28" s="3">
        <f>'Master Data '!U28</f>
        <v>152</v>
      </c>
      <c r="E28" s="7">
        <f>'Wealth Managers '!D53</f>
        <v>107.99690356826899</v>
      </c>
      <c r="F28" s="10">
        <f>'Master Data '!E28</f>
        <v>138.6</v>
      </c>
      <c r="G28" s="8">
        <f>'Master Data '!H28</f>
        <v>1065.1469999999999</v>
      </c>
      <c r="H28" s="8"/>
      <c r="I28" s="2">
        <f t="shared" si="4"/>
        <v>43709</v>
      </c>
      <c r="J28" s="5">
        <f t="shared" si="30"/>
        <v>-5.0600885515495447E-3</v>
      </c>
      <c r="K28" s="5">
        <f t="shared" si="30"/>
        <v>-3.3950921800808215E-3</v>
      </c>
      <c r="L28" s="5">
        <f t="shared" si="30"/>
        <v>-1.2987012987012988E-2</v>
      </c>
      <c r="M28" s="5">
        <f t="shared" si="30"/>
        <v>-1.2795707403072063E-2</v>
      </c>
      <c r="N28" s="5">
        <f t="shared" si="30"/>
        <v>4.3478260869564802E-3</v>
      </c>
      <c r="O28" s="5">
        <f t="shared" si="30"/>
        <v>4.3013996992225028E-3</v>
      </c>
      <c r="P28" s="5"/>
      <c r="Q28" s="2">
        <f t="shared" si="8"/>
        <v>43709</v>
      </c>
      <c r="R28" s="5">
        <f t="shared" si="11"/>
        <v>0.17038690476190479</v>
      </c>
      <c r="S28" s="5">
        <f t="shared" si="12"/>
        <v>0.17820653998076549</v>
      </c>
      <c r="T28" s="5">
        <f t="shared" si="13"/>
        <v>8.2621082621082573E-2</v>
      </c>
      <c r="U28" s="5">
        <f t="shared" si="18"/>
        <v>6.4567961436691287E-2</v>
      </c>
      <c r="V28" s="5">
        <f t="shared" si="14"/>
        <v>0.24640287769784164</v>
      </c>
      <c r="W28" s="5">
        <f t="shared" si="15"/>
        <v>9.5942998250848816E-2</v>
      </c>
      <c r="X28" s="5"/>
    </row>
    <row r="29" spans="1:31" x14ac:dyDescent="0.25">
      <c r="A29" s="2">
        <v>43739</v>
      </c>
      <c r="B29" s="3">
        <f>'Master Data '!R29</f>
        <v>161.5</v>
      </c>
      <c r="C29" s="3">
        <f>'Master Data '!Y29</f>
        <v>8.7385258469547189</v>
      </c>
      <c r="D29" s="3">
        <f>'Master Data '!U29</f>
        <v>154.6</v>
      </c>
      <c r="E29" s="7">
        <f>'Wealth Managers '!D54</f>
        <v>109.94898260100273</v>
      </c>
      <c r="F29" s="10">
        <f>'Master Data '!E29</f>
        <v>140.9</v>
      </c>
      <c r="G29" s="8">
        <f>'Master Data '!H29</f>
        <v>1077.386</v>
      </c>
      <c r="H29" s="8"/>
      <c r="I29" s="2">
        <f t="shared" si="4"/>
        <v>43739</v>
      </c>
      <c r="J29" s="5">
        <f t="shared" si="30"/>
        <v>2.6700572155117536E-2</v>
      </c>
      <c r="K29" s="5">
        <f t="shared" si="30"/>
        <v>2.3826810530488334E-2</v>
      </c>
      <c r="L29" s="5">
        <f t="shared" si="30"/>
        <v>1.71052631578947E-2</v>
      </c>
      <c r="M29" s="5">
        <f t="shared" si="30"/>
        <v>1.8075324090192559E-2</v>
      </c>
      <c r="N29" s="5">
        <f t="shared" si="30"/>
        <v>1.6594516594516676E-2</v>
      </c>
      <c r="O29" s="5">
        <f t="shared" si="30"/>
        <v>1.1490432775945511E-2</v>
      </c>
      <c r="P29" s="5"/>
      <c r="Q29" s="2">
        <f t="shared" si="8"/>
        <v>43739</v>
      </c>
      <c r="R29" s="5">
        <f t="shared" si="11"/>
        <v>0.20163690476190471</v>
      </c>
      <c r="S29" s="5">
        <f t="shared" si="12"/>
        <v>0.20627944397466944</v>
      </c>
      <c r="T29" s="5">
        <f t="shared" si="13"/>
        <v>0.10113960113960105</v>
      </c>
      <c r="U29" s="5">
        <f t="shared" si="18"/>
        <v>8.3810372355695092E-2</v>
      </c>
      <c r="V29" s="5">
        <f t="shared" si="14"/>
        <v>0.2670863309352518</v>
      </c>
      <c r="W29" s="5">
        <f t="shared" si="15"/>
        <v>0.10853585759851836</v>
      </c>
      <c r="X29" s="5"/>
    </row>
    <row r="30" spans="1:31" x14ac:dyDescent="0.25">
      <c r="A30" s="2">
        <v>43770</v>
      </c>
      <c r="B30" s="3">
        <f>'Master Data '!R30</f>
        <v>162</v>
      </c>
      <c r="C30" s="3">
        <f>'Master Data '!Y30</f>
        <v>8.7467056289148353</v>
      </c>
      <c r="D30" s="3">
        <f>'Master Data '!U30</f>
        <v>155.69999999999999</v>
      </c>
      <c r="E30" s="7">
        <f>'Wealth Managers '!D55</f>
        <v>110.24498672957837</v>
      </c>
      <c r="F30" s="10">
        <f>'Master Data '!E30</f>
        <v>141.4</v>
      </c>
      <c r="G30" s="8">
        <f>'Master Data '!H30</f>
        <v>1067.944</v>
      </c>
      <c r="H30" s="8"/>
      <c r="I30" s="2">
        <f t="shared" si="4"/>
        <v>43770</v>
      </c>
      <c r="J30" s="5">
        <f t="shared" si="30"/>
        <v>3.0959752321981426E-3</v>
      </c>
      <c r="K30" s="5">
        <f t="shared" si="30"/>
        <v>9.360597088543186E-4</v>
      </c>
      <c r="L30" s="5">
        <f t="shared" si="30"/>
        <v>7.115135834411348E-3</v>
      </c>
      <c r="M30" s="5">
        <f t="shared" si="30"/>
        <v>2.6921952488621441E-3</v>
      </c>
      <c r="N30" s="5">
        <f t="shared" si="30"/>
        <v>3.5486160397444995E-3</v>
      </c>
      <c r="O30" s="5">
        <f t="shared" si="30"/>
        <v>-8.7638042447182422E-3</v>
      </c>
      <c r="P30" s="5"/>
      <c r="Q30" s="2">
        <f t="shared" si="8"/>
        <v>43770</v>
      </c>
      <c r="R30" s="5">
        <f t="shared" si="11"/>
        <v>0.20535714285714279</v>
      </c>
      <c r="S30" s="5">
        <f t="shared" si="12"/>
        <v>0.2074085935597933</v>
      </c>
      <c r="T30" s="5">
        <f t="shared" si="13"/>
        <v>0.10897435897435885</v>
      </c>
      <c r="U30" s="5">
        <f t="shared" si="18"/>
        <v>8.6728201490818599E-2</v>
      </c>
      <c r="V30" s="5">
        <f t="shared" si="14"/>
        <v>0.27158273381294967</v>
      </c>
      <c r="W30" s="5">
        <f t="shared" si="15"/>
        <v>9.8820866344274089E-2</v>
      </c>
      <c r="X30" s="5"/>
    </row>
    <row r="31" spans="1:31" x14ac:dyDescent="0.25">
      <c r="A31" s="2">
        <v>43800</v>
      </c>
      <c r="B31" s="3">
        <f>'Master Data '!R31</f>
        <v>167.3</v>
      </c>
      <c r="C31" s="3">
        <f>'Master Data '!Y31</f>
        <v>9.0203910812672881</v>
      </c>
      <c r="D31" s="3">
        <f>'Master Data '!U31</f>
        <v>158.19999999999999</v>
      </c>
      <c r="E31" s="7">
        <f>'Wealth Managers '!D56</f>
        <v>113.17236803302868</v>
      </c>
      <c r="F31" s="10">
        <f>'Master Data '!E31</f>
        <v>145.1</v>
      </c>
      <c r="G31" s="8">
        <f>'Master Data '!H31</f>
        <v>1087.479</v>
      </c>
      <c r="H31" s="8"/>
      <c r="I31" s="2">
        <f t="shared" si="4"/>
        <v>43800</v>
      </c>
      <c r="J31" s="5">
        <f t="shared" si="30"/>
        <v>3.271604938271612E-2</v>
      </c>
      <c r="K31" s="5">
        <f t="shared" si="30"/>
        <v>3.1290118127184269E-2</v>
      </c>
      <c r="L31" s="5">
        <f t="shared" si="30"/>
        <v>1.6056518946692359E-2</v>
      </c>
      <c r="M31" s="5">
        <f t="shared" si="30"/>
        <v>2.655341880198981E-2</v>
      </c>
      <c r="N31" s="5">
        <f t="shared" si="30"/>
        <v>2.6166902404526085E-2</v>
      </c>
      <c r="O31" s="5">
        <f t="shared" si="30"/>
        <v>1.8292157641224712E-2</v>
      </c>
      <c r="P31" s="5"/>
      <c r="Q31" s="2">
        <f t="shared" si="8"/>
        <v>43800</v>
      </c>
      <c r="R31" s="5">
        <f t="shared" si="11"/>
        <v>0.24479166666666669</v>
      </c>
      <c r="S31" s="5">
        <f t="shared" si="12"/>
        <v>0.24518855108005666</v>
      </c>
      <c r="T31" s="5">
        <f t="shared" si="13"/>
        <v>0.12678062678062665</v>
      </c>
      <c r="U31" s="5">
        <f t="shared" si="18"/>
        <v>0.11558455054893747</v>
      </c>
      <c r="V31" s="5">
        <f t="shared" si="14"/>
        <v>0.30485611510791361</v>
      </c>
      <c r="W31" s="5">
        <f t="shared" si="15"/>
        <v>0.11892067085091065</v>
      </c>
      <c r="X31" s="5"/>
    </row>
    <row r="32" spans="1:31" x14ac:dyDescent="0.25">
      <c r="A32" s="2">
        <v>43831</v>
      </c>
      <c r="B32" s="3">
        <f>'Master Data '!R32</f>
        <v>169.9</v>
      </c>
      <c r="C32" s="3">
        <f>'Master Data '!Y32</f>
        <v>9.0969948441362209</v>
      </c>
      <c r="D32" s="3">
        <f>'Master Data '!U32</f>
        <v>161</v>
      </c>
      <c r="E32" s="7">
        <f>'Wealth Managers '!D57</f>
        <v>114.51961073429673</v>
      </c>
      <c r="F32" s="10">
        <f>'Master Data '!E32</f>
        <v>145.9</v>
      </c>
      <c r="G32" s="8">
        <f>'Master Data '!H32</f>
        <v>1089.645</v>
      </c>
      <c r="H32" s="8"/>
      <c r="I32" s="2">
        <f t="shared" si="4"/>
        <v>43831</v>
      </c>
      <c r="J32" s="5">
        <f t="shared" si="30"/>
        <v>1.5540944411237264E-2</v>
      </c>
      <c r="K32" s="5">
        <f t="shared" si="30"/>
        <v>8.4922884361429158E-3</v>
      </c>
      <c r="L32" s="5">
        <f t="shared" si="30"/>
        <v>1.769911504424786E-2</v>
      </c>
      <c r="M32" s="5">
        <f t="shared" si="30"/>
        <v>1.1904343124417734E-2</v>
      </c>
      <c r="N32" s="5">
        <f t="shared" si="30"/>
        <v>5.5134390075810575E-3</v>
      </c>
      <c r="O32" s="5">
        <f t="shared" si="30"/>
        <v>1.9917625995535915E-3</v>
      </c>
      <c r="P32" s="5"/>
      <c r="Q32" s="2">
        <f t="shared" si="8"/>
        <v>43831</v>
      </c>
      <c r="R32" s="5">
        <f t="shared" si="11"/>
        <v>0.26413690476190477</v>
      </c>
      <c r="S32" s="5">
        <f t="shared" si="12"/>
        <v>0.25576305141321137</v>
      </c>
      <c r="T32" s="5">
        <f t="shared" si="13"/>
        <v>0.14672364672364668</v>
      </c>
      <c r="U32" s="5">
        <f t="shared" si="18"/>
        <v>0.12886485182297136</v>
      </c>
      <c r="V32" s="5">
        <f t="shared" si="14"/>
        <v>0.31205035971223022</v>
      </c>
      <c r="W32" s="5">
        <f t="shared" si="15"/>
        <v>0.12114929519497891</v>
      </c>
      <c r="X32" s="5"/>
    </row>
    <row r="33" spans="1:24" x14ac:dyDescent="0.25">
      <c r="A33" s="2">
        <v>43862</v>
      </c>
      <c r="B33" s="3">
        <f>'Master Data '!R33</f>
        <v>170.4</v>
      </c>
      <c r="C33" s="3">
        <f>'Master Data '!Y33</f>
        <v>9.17661673923946</v>
      </c>
      <c r="D33" s="3">
        <f>'Master Data '!U33</f>
        <v>159.69999999999999</v>
      </c>
      <c r="E33" s="7">
        <f>'Wealth Managers '!D58</f>
        <v>114.49955765260992</v>
      </c>
      <c r="F33" s="10">
        <f>'Master Data '!E33</f>
        <v>146.1</v>
      </c>
      <c r="G33" s="8">
        <f>'Master Data '!H33</f>
        <v>1114.049</v>
      </c>
      <c r="H33" s="8"/>
      <c r="I33" s="2">
        <f t="shared" si="4"/>
        <v>43862</v>
      </c>
      <c r="J33" s="5">
        <f t="shared" si="30"/>
        <v>2.942907592701589E-3</v>
      </c>
      <c r="K33" s="5">
        <f t="shared" si="30"/>
        <v>8.7525492173453345E-3</v>
      </c>
      <c r="L33" s="5">
        <f t="shared" si="30"/>
        <v>-8.0745341614907543E-3</v>
      </c>
      <c r="M33" s="5">
        <f t="shared" si="30"/>
        <v>-1.7510609369199856E-4</v>
      </c>
      <c r="N33" s="5">
        <f t="shared" si="30"/>
        <v>1.3708019191226088E-3</v>
      </c>
      <c r="O33" s="5">
        <f t="shared" si="30"/>
        <v>2.2396285028610234E-2</v>
      </c>
      <c r="P33" s="5"/>
      <c r="Q33" s="2">
        <f t="shared" si="8"/>
        <v>43862</v>
      </c>
      <c r="R33" s="5">
        <f t="shared" si="11"/>
        <v>0.26785714285714285</v>
      </c>
      <c r="S33" s="5">
        <f t="shared" si="12"/>
        <v>0.26675417932602929</v>
      </c>
      <c r="T33" s="5">
        <f t="shared" si="13"/>
        <v>0.13746438746438733</v>
      </c>
      <c r="U33" s="5">
        <f t="shared" si="18"/>
        <v>0.12866718070846245</v>
      </c>
      <c r="V33" s="5">
        <f t="shared" si="14"/>
        <v>0.31384892086330929</v>
      </c>
      <c r="W33" s="5">
        <f t="shared" si="15"/>
        <v>0.14625887436979113</v>
      </c>
      <c r="X33" s="5"/>
    </row>
    <row r="34" spans="1:24" x14ac:dyDescent="0.25">
      <c r="A34" s="2">
        <v>43891</v>
      </c>
      <c r="B34" s="3">
        <f>'Master Data '!R34</f>
        <v>159.1</v>
      </c>
      <c r="C34" s="3">
        <f>'Master Data '!Y34</f>
        <v>8.6333643501791197</v>
      </c>
      <c r="D34" s="3">
        <f>'Master Data '!U34</f>
        <v>150.80000000000001</v>
      </c>
      <c r="E34" s="7">
        <f>'Wealth Managers '!D59</f>
        <v>108.16794455912716</v>
      </c>
      <c r="F34" s="10">
        <f>'Master Data '!E34</f>
        <v>136.80000000000001</v>
      </c>
      <c r="G34" s="8">
        <f>'Master Data '!H34</f>
        <v>1078.319</v>
      </c>
      <c r="H34" s="8"/>
      <c r="I34" s="2">
        <f t="shared" si="4"/>
        <v>43891</v>
      </c>
      <c r="J34" s="5">
        <f t="shared" si="30"/>
        <v>-6.6314553990610398E-2</v>
      </c>
      <c r="K34" s="5">
        <f t="shared" si="30"/>
        <v>-5.91996380035551E-2</v>
      </c>
      <c r="L34" s="5">
        <f t="shared" si="30"/>
        <v>-5.5729492798997984E-2</v>
      </c>
      <c r="M34" s="5">
        <f t="shared" si="30"/>
        <v>-5.5298144580547506E-2</v>
      </c>
      <c r="N34" s="5">
        <f t="shared" si="30"/>
        <v>-6.3655030800821244E-2</v>
      </c>
      <c r="O34" s="5">
        <f t="shared" si="30"/>
        <v>-3.2072197901528585E-2</v>
      </c>
      <c r="P34" s="5"/>
      <c r="Q34" s="2">
        <f t="shared" si="8"/>
        <v>43891</v>
      </c>
      <c r="R34" s="5">
        <f t="shared" si="11"/>
        <v>0.18377976190476181</v>
      </c>
      <c r="S34" s="5">
        <f t="shared" si="12"/>
        <v>0.19176279047043782</v>
      </c>
      <c r="T34" s="5">
        <f t="shared" si="13"/>
        <v>7.4074074074074112E-2</v>
      </c>
      <c r="U34" s="5">
        <f t="shared" si="18"/>
        <v>6.6253979766326951E-2</v>
      </c>
      <c r="V34" s="5">
        <f t="shared" si="14"/>
        <v>0.23021582733812956</v>
      </c>
      <c r="W34" s="5">
        <f t="shared" si="15"/>
        <v>0.1094958329046198</v>
      </c>
      <c r="X34" s="5"/>
    </row>
    <row r="35" spans="1:24" x14ac:dyDescent="0.25">
      <c r="A35" s="2">
        <v>43922</v>
      </c>
      <c r="B35" s="3">
        <f>'Master Data '!R35</f>
        <v>140.19999999999999</v>
      </c>
      <c r="C35" s="3">
        <f>'Master Data '!Y35</f>
        <v>7.718909861290487</v>
      </c>
      <c r="D35" s="3">
        <f>'Master Data '!U35</f>
        <v>135.80000000000001</v>
      </c>
      <c r="E35" s="7">
        <f>'Wealth Managers '!D60</f>
        <v>98.166248894131598</v>
      </c>
      <c r="F35" s="10">
        <f>'Master Data '!E35</f>
        <v>123</v>
      </c>
      <c r="G35" s="8">
        <f>'Master Data '!H35</f>
        <v>977.58500000000004</v>
      </c>
      <c r="H35" s="8"/>
      <c r="I35" s="2">
        <f t="shared" si="4"/>
        <v>43922</v>
      </c>
      <c r="J35" s="5">
        <f t="shared" si="30"/>
        <v>-0.11879321181646767</v>
      </c>
      <c r="K35" s="5">
        <f t="shared" si="30"/>
        <v>-0.10592098882860888</v>
      </c>
      <c r="L35" s="5">
        <f t="shared" si="30"/>
        <v>-9.9469496021220155E-2</v>
      </c>
      <c r="M35" s="5">
        <f t="shared" si="30"/>
        <v>-9.2464506982735548E-2</v>
      </c>
      <c r="N35" s="5">
        <f t="shared" si="30"/>
        <v>-0.10087719298245622</v>
      </c>
      <c r="O35" s="5">
        <f t="shared" si="30"/>
        <v>-9.3417625025618511E-2</v>
      </c>
      <c r="P35" s="5"/>
      <c r="Q35" s="2">
        <f t="shared" si="8"/>
        <v>43922</v>
      </c>
      <c r="R35" s="5">
        <f t="shared" si="11"/>
        <v>4.3154761904761779E-2</v>
      </c>
      <c r="S35" s="5">
        <f t="shared" si="12"/>
        <v>6.5530097254666811E-2</v>
      </c>
      <c r="T35" s="5">
        <f t="shared" si="13"/>
        <v>-3.2763532763532721E-2</v>
      </c>
      <c r="U35" s="5">
        <f t="shared" si="18"/>
        <v>-3.2336668791146155E-2</v>
      </c>
      <c r="V35" s="5">
        <f t="shared" si="14"/>
        <v>0.10611510791366904</v>
      </c>
      <c r="W35" s="5">
        <f t="shared" si="15"/>
        <v>5.8493672188497372E-3</v>
      </c>
      <c r="X35" s="5"/>
    </row>
    <row r="36" spans="1:24" x14ac:dyDescent="0.25">
      <c r="A36" s="2">
        <v>43952</v>
      </c>
      <c r="B36" s="3">
        <f>'Master Data '!R36</f>
        <v>155.4</v>
      </c>
      <c r="C36" s="3">
        <f>'Master Data '!Y36</f>
        <v>8.4300058624198932</v>
      </c>
      <c r="D36" s="3">
        <f>'Master Data '!U36</f>
        <v>142.80000000000001</v>
      </c>
      <c r="E36" s="7">
        <f>'Wealth Managers '!D61</f>
        <v>105.69559127101158</v>
      </c>
      <c r="F36" s="10">
        <f>'Master Data '!E36</f>
        <v>133.4</v>
      </c>
      <c r="G36" s="8">
        <f>'Master Data '!H36</f>
        <v>1081.6220000000001</v>
      </c>
      <c r="H36" s="8"/>
      <c r="I36" s="2">
        <f t="shared" si="4"/>
        <v>43952</v>
      </c>
      <c r="J36" s="5">
        <f t="shared" si="30"/>
        <v>0.10841654778887316</v>
      </c>
      <c r="K36" s="5">
        <f t="shared" si="30"/>
        <v>9.2123889760065372E-2</v>
      </c>
      <c r="L36" s="5">
        <f t="shared" si="30"/>
        <v>5.1546391752577317E-2</v>
      </c>
      <c r="M36" s="5">
        <f t="shared" si="30"/>
        <v>7.6699909201991393E-2</v>
      </c>
      <c r="N36" s="5">
        <f t="shared" si="30"/>
        <v>8.4552845528455337E-2</v>
      </c>
      <c r="O36" s="5">
        <f t="shared" si="30"/>
        <v>0.10642245942808046</v>
      </c>
      <c r="P36" s="5"/>
      <c r="Q36" s="2">
        <f t="shared" si="8"/>
        <v>43952</v>
      </c>
      <c r="R36" s="5">
        <f t="shared" si="11"/>
        <v>0.15625</v>
      </c>
      <c r="S36" s="5">
        <f t="shared" si="12"/>
        <v>0.16369087447018746</v>
      </c>
      <c r="T36" s="5">
        <f t="shared" si="13"/>
        <v>1.7094017094017134E-2</v>
      </c>
      <c r="U36" s="5">
        <f t="shared" si="18"/>
        <v>4.1883020850669452E-2</v>
      </c>
      <c r="V36" s="5">
        <f t="shared" si="14"/>
        <v>0.19964028776978418</v>
      </c>
      <c r="W36" s="5">
        <f t="shared" si="15"/>
        <v>0.11289433069245818</v>
      </c>
      <c r="X36" s="5"/>
    </row>
    <row r="37" spans="1:24" x14ac:dyDescent="0.25">
      <c r="A37" s="2">
        <v>43983</v>
      </c>
      <c r="B37" s="3">
        <f>'Master Data '!R37</f>
        <v>162.30000000000001</v>
      </c>
      <c r="C37" s="3">
        <f>'Master Data '!Y37</f>
        <v>8.6528084537592527</v>
      </c>
      <c r="D37" s="3">
        <f>'Master Data '!U37</f>
        <v>144.6</v>
      </c>
      <c r="E37" s="7">
        <f>'Wealth Managers '!D62</f>
        <v>107.94817163078746</v>
      </c>
      <c r="F37" s="10">
        <f>'Master Data '!E37</f>
        <v>138</v>
      </c>
      <c r="G37" s="8">
        <f>'Master Data '!H37</f>
        <v>1126.549</v>
      </c>
      <c r="H37" s="8"/>
      <c r="I37" s="2">
        <f t="shared" si="4"/>
        <v>43983</v>
      </c>
      <c r="J37" s="5">
        <f t="shared" si="30"/>
        <v>4.4401544401544438E-2</v>
      </c>
      <c r="K37" s="5">
        <f t="shared" si="30"/>
        <v>2.64297077576886E-2</v>
      </c>
      <c r="L37" s="5">
        <f t="shared" si="30"/>
        <v>1.2605042016806602E-2</v>
      </c>
      <c r="M37" s="5">
        <f t="shared" si="30"/>
        <v>2.1311961385409996E-2</v>
      </c>
      <c r="N37" s="5">
        <f t="shared" si="30"/>
        <v>3.4482758620689613E-2</v>
      </c>
      <c r="O37" s="5">
        <f t="shared" si="30"/>
        <v>4.1536692116099623E-2</v>
      </c>
      <c r="P37" s="5"/>
      <c r="Q37" s="2">
        <f t="shared" si="8"/>
        <v>43983</v>
      </c>
      <c r="R37" s="5">
        <f t="shared" si="11"/>
        <v>0.20758928571428575</v>
      </c>
      <c r="S37" s="5">
        <f t="shared" si="12"/>
        <v>0.1944468842027236</v>
      </c>
      <c r="T37" s="5">
        <f t="shared" si="13"/>
        <v>2.9914529914529833E-2</v>
      </c>
      <c r="U37" s="5">
        <f t="shared" si="18"/>
        <v>6.4087591559153237E-2</v>
      </c>
      <c r="V37" s="5">
        <f t="shared" si="14"/>
        <v>0.24100719424460429</v>
      </c>
      <c r="W37" s="5">
        <f t="shared" si="15"/>
        <v>0.15912027986418356</v>
      </c>
      <c r="X37" s="5"/>
    </row>
    <row r="38" spans="1:24" x14ac:dyDescent="0.25">
      <c r="A38" s="2">
        <v>44013</v>
      </c>
      <c r="B38" s="3">
        <f>'Master Data '!R38</f>
        <v>166.4</v>
      </c>
      <c r="C38" s="3">
        <f>'Master Data '!Y38</f>
        <v>8.7795930849342501</v>
      </c>
      <c r="D38" s="3">
        <f>'Master Data '!U38</f>
        <v>145.4</v>
      </c>
      <c r="E38" s="7">
        <f>'Wealth Managers '!D63</f>
        <v>110.20642878207028</v>
      </c>
      <c r="F38" s="10">
        <f>'Master Data '!E38</f>
        <v>141.80000000000001</v>
      </c>
      <c r="G38" s="8">
        <f>'Master Data '!H38</f>
        <v>1153.4269999999999</v>
      </c>
      <c r="H38" s="8"/>
      <c r="I38" s="2">
        <f t="shared" si="4"/>
        <v>44013</v>
      </c>
      <c r="J38" s="5">
        <f t="shared" si="30"/>
        <v>2.5261860751694357E-2</v>
      </c>
      <c r="K38" s="5">
        <f t="shared" si="30"/>
        <v>1.4652425493125901E-2</v>
      </c>
      <c r="L38" s="5">
        <f t="shared" si="30"/>
        <v>5.5325034578147404E-3</v>
      </c>
      <c r="M38" s="5">
        <f t="shared" si="30"/>
        <v>2.0919827702192886E-2</v>
      </c>
      <c r="N38" s="5">
        <f t="shared" si="30"/>
        <v>2.7536231884058054E-2</v>
      </c>
      <c r="O38" s="5">
        <f t="shared" si="30"/>
        <v>2.3858704770054324E-2</v>
      </c>
      <c r="P38" s="5"/>
      <c r="Q38" s="2">
        <f t="shared" si="8"/>
        <v>44013</v>
      </c>
      <c r="R38" s="5">
        <f t="shared" si="11"/>
        <v>0.23809523809523808</v>
      </c>
      <c r="S38" s="5">
        <f t="shared" si="12"/>
        <v>0.21194842817900039</v>
      </c>
      <c r="T38" s="5">
        <f t="shared" si="13"/>
        <v>3.5612535612535613E-2</v>
      </c>
      <c r="U38" s="5">
        <f t="shared" si="18"/>
        <v>8.6348120634612127E-2</v>
      </c>
      <c r="V38" s="5">
        <f t="shared" si="14"/>
        <v>0.27517985611510798</v>
      </c>
      <c r="W38" s="5">
        <f t="shared" si="15"/>
        <v>0.18677538841444585</v>
      </c>
      <c r="X38" s="5"/>
    </row>
    <row r="39" spans="1:24" x14ac:dyDescent="0.25">
      <c r="A39" s="2">
        <v>44044</v>
      </c>
      <c r="B39" s="3">
        <f>'Master Data '!R39</f>
        <v>167.3</v>
      </c>
      <c r="C39" s="3">
        <f>'Master Data '!Y39</f>
        <v>8.7637450007425617</v>
      </c>
      <c r="D39" s="3">
        <f>'Master Data '!U39</f>
        <v>147</v>
      </c>
      <c r="E39" s="7">
        <f>'Wealth Managers '!D64</f>
        <v>110.98496018873496</v>
      </c>
      <c r="F39" s="10">
        <f>'Master Data '!E39</f>
        <v>142.30000000000001</v>
      </c>
      <c r="G39" s="8">
        <f>'Master Data '!H39</f>
        <v>1182.5740000000001</v>
      </c>
      <c r="H39" s="8"/>
      <c r="I39" s="2">
        <f t="shared" si="4"/>
        <v>44044</v>
      </c>
      <c r="J39" s="5">
        <f t="shared" si="30"/>
        <v>5.4086538461538798E-3</v>
      </c>
      <c r="K39" s="5">
        <f t="shared" si="30"/>
        <v>-1.8051046373531395E-3</v>
      </c>
      <c r="L39" s="5">
        <f t="shared" si="30"/>
        <v>1.1004126547455256E-2</v>
      </c>
      <c r="M39" s="5">
        <f t="shared" si="30"/>
        <v>7.0643011961144713E-3</v>
      </c>
      <c r="N39" s="5">
        <f t="shared" si="30"/>
        <v>3.5260930888575456E-3</v>
      </c>
      <c r="O39" s="5">
        <f t="shared" si="30"/>
        <v>2.5269913050414258E-2</v>
      </c>
      <c r="P39" s="5"/>
      <c r="Q39" s="2">
        <f t="shared" si="8"/>
        <v>44044</v>
      </c>
      <c r="R39" s="5">
        <f t="shared" si="11"/>
        <v>0.24479166666666669</v>
      </c>
      <c r="S39" s="5">
        <f t="shared" si="12"/>
        <v>0.20976073445106164</v>
      </c>
      <c r="T39" s="5">
        <f t="shared" si="13"/>
        <v>4.7008547008546966E-2</v>
      </c>
      <c r="U39" s="5">
        <f t="shared" si="18"/>
        <v>9.4022410962607925E-2</v>
      </c>
      <c r="V39" s="5">
        <f t="shared" si="14"/>
        <v>0.27967625899280585</v>
      </c>
      <c r="W39" s="5">
        <f t="shared" si="15"/>
        <v>0.21676509929005053</v>
      </c>
      <c r="X39" s="5"/>
    </row>
    <row r="40" spans="1:24" x14ac:dyDescent="0.25">
      <c r="A40" s="2">
        <v>44075</v>
      </c>
      <c r="B40" s="3">
        <f>'Master Data '!R40</f>
        <v>176.3</v>
      </c>
      <c r="C40" s="3">
        <f>'Master Data '!Y40</f>
        <v>9.132226774632894</v>
      </c>
      <c r="D40" s="3">
        <f>'Master Data '!U40</f>
        <v>151.19999999999999</v>
      </c>
      <c r="E40" s="7">
        <f>'Wealth Managers '!D65</f>
        <v>114.45576526098506</v>
      </c>
      <c r="F40" s="10">
        <f>'Master Data '!E40</f>
        <v>147.30000000000001</v>
      </c>
      <c r="G40" s="8">
        <f>'Master Data '!H40</f>
        <v>1217.4490000000001</v>
      </c>
      <c r="H40" s="8"/>
      <c r="I40" s="2">
        <f t="shared" si="4"/>
        <v>44075</v>
      </c>
      <c r="J40" s="5">
        <f t="shared" si="30"/>
        <v>5.3795576808129103E-2</v>
      </c>
      <c r="K40" s="5">
        <f t="shared" si="30"/>
        <v>4.2046154225061368E-2</v>
      </c>
      <c r="L40" s="5">
        <f t="shared" si="30"/>
        <v>2.8571428571428494E-2</v>
      </c>
      <c r="M40" s="5">
        <f t="shared" si="30"/>
        <v>3.1272751428192073E-2</v>
      </c>
      <c r="N40" s="5">
        <f t="shared" si="30"/>
        <v>3.5137034434293744E-2</v>
      </c>
      <c r="O40" s="5">
        <f t="shared" si="30"/>
        <v>2.9490754912588978E-2</v>
      </c>
      <c r="P40" s="5"/>
      <c r="Q40" s="2">
        <f t="shared" si="8"/>
        <v>44075</v>
      </c>
      <c r="R40" s="5">
        <f t="shared" si="11"/>
        <v>0.31175595238095238</v>
      </c>
      <c r="S40" s="5">
        <f t="shared" si="12"/>
        <v>0.2606265208672145</v>
      </c>
      <c r="T40" s="5">
        <f t="shared" si="13"/>
        <v>7.6923076923076802E-2</v>
      </c>
      <c r="U40" s="5">
        <f t="shared" si="18"/>
        <v>0.12823550187751295</v>
      </c>
      <c r="V40" s="5">
        <f t="shared" si="14"/>
        <v>0.32464028776978426</v>
      </c>
      <c r="W40" s="5">
        <f t="shared" si="15"/>
        <v>0.2526484206194054</v>
      </c>
      <c r="X40" s="5"/>
    </row>
    <row r="41" spans="1:24" x14ac:dyDescent="0.25">
      <c r="A41" s="2">
        <v>44105</v>
      </c>
      <c r="B41" s="3">
        <f>'Master Data '!R41</f>
        <v>173.9</v>
      </c>
      <c r="C41" s="3">
        <f>'Master Data '!Y41</f>
        <v>9.0280681030612548</v>
      </c>
      <c r="D41" s="3">
        <f>'Master Data '!U41</f>
        <v>149.5</v>
      </c>
      <c r="E41" s="7">
        <f>'Wealth Managers '!D66</f>
        <v>113.44028310232977</v>
      </c>
      <c r="F41" s="10">
        <f>'Master Data '!E41</f>
        <v>147.4</v>
      </c>
      <c r="G41" s="8">
        <f>'Master Data '!H41</f>
        <v>1208.144</v>
      </c>
      <c r="H41" s="8"/>
      <c r="I41" s="2">
        <f t="shared" si="4"/>
        <v>44105</v>
      </c>
      <c r="J41" s="5">
        <f t="shared" si="30"/>
        <v>-1.3613159387407859E-2</v>
      </c>
      <c r="K41" s="5">
        <f t="shared" si="30"/>
        <v>-1.1405615973200165E-2</v>
      </c>
      <c r="L41" s="5">
        <f t="shared" si="30"/>
        <v>-1.124338624338617E-2</v>
      </c>
      <c r="M41" s="5">
        <f t="shared" si="30"/>
        <v>-8.8722674330974863E-3</v>
      </c>
      <c r="N41" s="5">
        <f t="shared" si="30"/>
        <v>6.7888662593343049E-4</v>
      </c>
      <c r="O41" s="5">
        <f t="shared" si="30"/>
        <v>-7.6430306320840243E-3</v>
      </c>
      <c r="P41" s="5"/>
      <c r="Q41" s="2">
        <f t="shared" si="8"/>
        <v>44105</v>
      </c>
      <c r="R41" s="5">
        <f t="shared" si="11"/>
        <v>0.29389880952380953</v>
      </c>
      <c r="S41" s="5">
        <f t="shared" si="12"/>
        <v>0.24624829888457164</v>
      </c>
      <c r="T41" s="5">
        <f t="shared" si="13"/>
        <v>6.481481481481477E-2</v>
      </c>
      <c r="U41" s="5">
        <f t="shared" si="18"/>
        <v>0.11822549477734069</v>
      </c>
      <c r="V41" s="5">
        <f t="shared" si="14"/>
        <v>0.32553956834532377</v>
      </c>
      <c r="W41" s="5">
        <f t="shared" si="15"/>
        <v>0.24307439036937961</v>
      </c>
      <c r="X41" s="5"/>
    </row>
    <row r="42" spans="1:24" x14ac:dyDescent="0.25">
      <c r="A42" s="2">
        <v>44136</v>
      </c>
      <c r="B42" s="3">
        <f>'Master Data '!R42</f>
        <v>169.8</v>
      </c>
      <c r="C42" s="3">
        <f>'Master Data '!Y42</f>
        <v>8.8535104115587586</v>
      </c>
      <c r="D42" s="3">
        <f>'Master Data '!U42</f>
        <v>147.6</v>
      </c>
      <c r="E42" s="7">
        <f>'Wealth Managers '!D67</f>
        <v>111.76363904452974</v>
      </c>
      <c r="F42" s="10">
        <f>'Master Data '!E42</f>
        <v>144.80000000000001</v>
      </c>
      <c r="G42" s="8">
        <f>'Master Data '!H42</f>
        <v>1192.93</v>
      </c>
      <c r="H42" s="8"/>
      <c r="I42" s="2">
        <f t="shared" si="4"/>
        <v>44136</v>
      </c>
      <c r="J42" s="5">
        <f t="shared" si="30"/>
        <v>-2.3576768257619288E-2</v>
      </c>
      <c r="K42" s="5">
        <f t="shared" si="30"/>
        <v>-1.9334999416243535E-2</v>
      </c>
      <c r="L42" s="5">
        <f t="shared" si="30"/>
        <v>-1.2709030100334487E-2</v>
      </c>
      <c r="M42" s="5">
        <f t="shared" si="30"/>
        <v>-1.4779970676621124E-2</v>
      </c>
      <c r="N42" s="5">
        <f t="shared" si="30"/>
        <v>-1.7639077340569839E-2</v>
      </c>
      <c r="O42" s="5">
        <f t="shared" si="30"/>
        <v>-1.2592869724138795E-2</v>
      </c>
      <c r="P42" s="5"/>
      <c r="Q42" s="2">
        <f t="shared" si="8"/>
        <v>44136</v>
      </c>
      <c r="R42" s="5">
        <f t="shared" si="11"/>
        <v>0.26339285714285715</v>
      </c>
      <c r="S42" s="5">
        <f t="shared" si="12"/>
        <v>0.22215208875314396</v>
      </c>
      <c r="T42" s="5">
        <f t="shared" si="13"/>
        <v>5.1282051282051197E-2</v>
      </c>
      <c r="U42" s="5">
        <f t="shared" si="18"/>
        <v>0.10169815475468146</v>
      </c>
      <c r="V42" s="5">
        <f t="shared" si="14"/>
        <v>0.30215827338129503</v>
      </c>
      <c r="W42" s="5">
        <f t="shared" si="15"/>
        <v>0.22742051651404474</v>
      </c>
      <c r="X42" s="5"/>
    </row>
    <row r="43" spans="1:24" x14ac:dyDescent="0.25">
      <c r="A43" s="2">
        <v>44166</v>
      </c>
      <c r="B43" s="3">
        <f>'Master Data '!R43</f>
        <v>184.5</v>
      </c>
      <c r="C43" s="3">
        <f>'Master Data '!Y43</f>
        <v>9.5541113159438353</v>
      </c>
      <c r="D43" s="3">
        <f>'Master Data '!U43</f>
        <v>157.69999999999999</v>
      </c>
      <c r="E43" s="7">
        <f>'Wealth Managers '!D68</f>
        <v>120.43445886169282</v>
      </c>
      <c r="F43" s="10">
        <f>'Master Data '!E43</f>
        <v>154.9</v>
      </c>
      <c r="G43" s="8">
        <f>'Master Data '!H43</f>
        <v>1289.5999999999999</v>
      </c>
      <c r="H43" s="8"/>
      <c r="I43" s="2">
        <f t="shared" si="4"/>
        <v>44166</v>
      </c>
      <c r="J43" s="5">
        <f t="shared" si="30"/>
        <v>8.6572438162544091E-2</v>
      </c>
      <c r="K43" s="5">
        <f t="shared" si="30"/>
        <v>7.913255554208222E-2</v>
      </c>
      <c r="L43" s="5">
        <f t="shared" si="30"/>
        <v>6.8428184281842788E-2</v>
      </c>
      <c r="M43" s="5">
        <f t="shared" si="30"/>
        <v>7.7581759964959474E-2</v>
      </c>
      <c r="N43" s="5">
        <f t="shared" si="30"/>
        <v>6.9751381215469574E-2</v>
      </c>
      <c r="O43" s="5">
        <f t="shared" si="30"/>
        <v>8.1035769072787034E-2</v>
      </c>
      <c r="P43" s="5"/>
      <c r="Q43" s="2">
        <f t="shared" si="8"/>
        <v>44166</v>
      </c>
      <c r="R43" s="5">
        <f t="shared" si="11"/>
        <v>0.3727678571428571</v>
      </c>
      <c r="S43" s="5">
        <f t="shared" si="12"/>
        <v>0.31886410679727389</v>
      </c>
      <c r="T43" s="5">
        <f t="shared" si="13"/>
        <v>0.1232193732193731</v>
      </c>
      <c r="U43" s="5">
        <f t="shared" si="18"/>
        <v>0.18716983655069791</v>
      </c>
      <c r="V43" s="5">
        <f t="shared" si="14"/>
        <v>0.39298561151079137</v>
      </c>
      <c r="W43" s="5">
        <f t="shared" si="15"/>
        <v>0.32688548204547785</v>
      </c>
      <c r="X43" s="5"/>
    </row>
    <row r="44" spans="1:24" x14ac:dyDescent="0.25">
      <c r="A44" s="2">
        <v>44197</v>
      </c>
      <c r="B44" s="3">
        <f>'Master Data '!R44</f>
        <v>188.4</v>
      </c>
      <c r="C44" s="3">
        <f>'Master Data '!Y44</f>
        <v>9.7037313228387418</v>
      </c>
      <c r="D44" s="3">
        <f>'Master Data '!U44</f>
        <v>161.1</v>
      </c>
      <c r="E44" s="7">
        <f>'Wealth Managers '!D69</f>
        <v>122.07306104393994</v>
      </c>
      <c r="F44" s="10">
        <f>'Master Data '!E44</f>
        <v>155.30000000000001</v>
      </c>
      <c r="G44" s="8">
        <f>'Master Data '!H44</f>
        <v>1325.8</v>
      </c>
      <c r="H44" s="8"/>
      <c r="I44" s="2">
        <f t="shared" si="4"/>
        <v>44197</v>
      </c>
      <c r="J44" s="5">
        <f t="shared" si="30"/>
        <v>2.1138211382113851E-2</v>
      </c>
      <c r="K44" s="5">
        <f t="shared" si="30"/>
        <v>1.5660274613424448E-2</v>
      </c>
      <c r="L44" s="5">
        <f t="shared" si="30"/>
        <v>2.1559923906150958E-2</v>
      </c>
      <c r="M44" s="5">
        <f t="shared" si="30"/>
        <v>1.3605758665208108E-2</v>
      </c>
      <c r="N44" s="5">
        <f t="shared" si="30"/>
        <v>2.5823111684958404E-3</v>
      </c>
      <c r="O44" s="5">
        <f t="shared" si="30"/>
        <v>2.8070719602977703E-2</v>
      </c>
      <c r="P44" s="5"/>
      <c r="Q44" s="2">
        <f t="shared" si="8"/>
        <v>44197</v>
      </c>
      <c r="R44" s="5">
        <f t="shared" si="11"/>
        <v>0.40178571428571425</v>
      </c>
      <c r="S44" s="5">
        <f t="shared" si="12"/>
        <v>0.33951788088750795</v>
      </c>
      <c r="T44" s="5">
        <f t="shared" si="13"/>
        <v>0.14743589743589736</v>
      </c>
      <c r="U44" s="5">
        <f t="shared" si="18"/>
        <v>0.20332218284142126</v>
      </c>
      <c r="V44" s="5">
        <f t="shared" si="14"/>
        <v>0.39658273381294973</v>
      </c>
      <c r="W44" s="5">
        <f t="shared" si="15"/>
        <v>0.36413211235723836</v>
      </c>
      <c r="X44" s="5"/>
    </row>
    <row r="45" spans="1:24" x14ac:dyDescent="0.25">
      <c r="A45" s="2">
        <v>44228</v>
      </c>
      <c r="B45" s="3">
        <f>'Master Data '!R45</f>
        <v>185.4</v>
      </c>
      <c r="C45" s="3">
        <f>'Master Data '!Y45</f>
        <v>9.6704991243726361</v>
      </c>
      <c r="D45" s="3">
        <f>'Master Data '!U45</f>
        <v>161.5</v>
      </c>
      <c r="E45" s="7">
        <f>'Wealth Managers '!D70</f>
        <v>123.82084930698919</v>
      </c>
      <c r="F45" s="10">
        <f>'Master Data '!E45</f>
        <v>151.9</v>
      </c>
      <c r="G45" s="8">
        <f>'Master Data '!H45</f>
        <v>1322</v>
      </c>
      <c r="H45" s="8"/>
      <c r="I45" s="2">
        <f t="shared" si="4"/>
        <v>44228</v>
      </c>
      <c r="J45" s="5">
        <f t="shared" si="30"/>
        <v>-1.5923566878980892E-2</v>
      </c>
      <c r="K45" s="5">
        <f t="shared" si="30"/>
        <v>-3.4246824608478452E-3</v>
      </c>
      <c r="L45" s="5">
        <f t="shared" si="30"/>
        <v>2.4829298572315688E-3</v>
      </c>
      <c r="M45" s="5">
        <f t="shared" si="30"/>
        <v>1.4317559075709028E-2</v>
      </c>
      <c r="N45" s="5">
        <f t="shared" si="30"/>
        <v>-2.1893110109465586E-2</v>
      </c>
      <c r="O45" s="5">
        <f t="shared" si="30"/>
        <v>-2.8661939960778057E-3</v>
      </c>
      <c r="P45" s="5"/>
      <c r="Q45" s="2">
        <f t="shared" si="8"/>
        <v>44228</v>
      </c>
      <c r="R45" s="5">
        <f t="shared" si="11"/>
        <v>0.3794642857142857</v>
      </c>
      <c r="S45" s="5">
        <f t="shared" si="12"/>
        <v>0.33493045749484046</v>
      </c>
      <c r="T45" s="5">
        <f t="shared" si="13"/>
        <v>0.15028490028490024</v>
      </c>
      <c r="U45" s="5">
        <f t="shared" si="18"/>
        <v>0.22055081928136447</v>
      </c>
      <c r="V45" s="5">
        <f t="shared" si="14"/>
        <v>0.36600719424460432</v>
      </c>
      <c r="W45" s="5">
        <f t="shared" si="15"/>
        <v>0.36022224508694312</v>
      </c>
      <c r="X45" s="5"/>
    </row>
    <row r="46" spans="1:24" x14ac:dyDescent="0.25">
      <c r="A46" s="2">
        <v>44256</v>
      </c>
      <c r="B46" s="3">
        <f>'Master Data '!R46</f>
        <v>190.8</v>
      </c>
      <c r="C46" s="3">
        <f>'Master Data '!Y46</f>
        <v>9.8443844379284418</v>
      </c>
      <c r="D46" s="3">
        <f>'Master Data '!U46</f>
        <v>163.19999999999999</v>
      </c>
      <c r="E46" s="7">
        <f>'Wealth Managers '!D71</f>
        <v>126.0227071660278</v>
      </c>
      <c r="F46" s="10">
        <f>'Master Data '!E46</f>
        <v>152.19999999999999</v>
      </c>
      <c r="G46" s="8">
        <f>'Master Data '!H46</f>
        <v>1372.8</v>
      </c>
      <c r="H46" s="8"/>
      <c r="I46" s="2">
        <f t="shared" si="4"/>
        <v>44256</v>
      </c>
      <c r="J46" s="5">
        <f t="shared" si="30"/>
        <v>2.9126213592233038E-2</v>
      </c>
      <c r="K46" s="5">
        <f t="shared" si="30"/>
        <v>1.7981007114468484E-2</v>
      </c>
      <c r="L46" s="5">
        <f t="shared" si="30"/>
        <v>1.0526315789473615E-2</v>
      </c>
      <c r="M46" s="5">
        <f t="shared" si="30"/>
        <v>1.7782609886478347E-2</v>
      </c>
      <c r="N46" s="5">
        <f t="shared" si="30"/>
        <v>1.9749835418037061E-3</v>
      </c>
      <c r="O46" s="5">
        <f t="shared" si="30"/>
        <v>3.8426626323751857E-2</v>
      </c>
      <c r="P46" s="5"/>
      <c r="Q46" s="2">
        <f t="shared" si="8"/>
        <v>44256</v>
      </c>
      <c r="R46" s="5">
        <f t="shared" si="11"/>
        <v>0.41964285714285715</v>
      </c>
      <c r="S46" s="5">
        <f t="shared" si="12"/>
        <v>0.35893385154837587</v>
      </c>
      <c r="T46" s="5">
        <f t="shared" si="13"/>
        <v>0.16239316239316226</v>
      </c>
      <c r="U46" s="5">
        <f t="shared" si="18"/>
        <v>0.2422553983472665</v>
      </c>
      <c r="V46" s="5">
        <f t="shared" si="14"/>
        <v>0.36870503597122289</v>
      </c>
      <c r="W46" s="5">
        <f t="shared" si="15"/>
        <v>0.41249099701615394</v>
      </c>
      <c r="X46" s="5"/>
    </row>
    <row r="47" spans="1:24" x14ac:dyDescent="0.25">
      <c r="A47" s="2">
        <v>44287</v>
      </c>
      <c r="B47" s="3">
        <f>'Master Data '!R47</f>
        <v>198.8</v>
      </c>
      <c r="C47" s="3">
        <f>'Master Data '!Y47</f>
        <v>10.360883154971727</v>
      </c>
      <c r="D47" s="3">
        <f>'Master Data '!U47</f>
        <v>169.7</v>
      </c>
      <c r="E47" s="7">
        <f>'Wealth Managers '!D72</f>
        <v>131.33787968150997</v>
      </c>
      <c r="F47" s="10">
        <f>'Master Data '!E47</f>
        <v>164.8</v>
      </c>
      <c r="G47" s="8">
        <f>'Master Data '!H47</f>
        <v>1414.7</v>
      </c>
      <c r="H47" s="8"/>
      <c r="I47" s="2">
        <f t="shared" si="4"/>
        <v>44287</v>
      </c>
      <c r="J47" s="5">
        <f t="shared" si="30"/>
        <v>4.1928721174004188E-2</v>
      </c>
      <c r="K47" s="5">
        <f t="shared" si="30"/>
        <v>5.2466329438874755E-2</v>
      </c>
      <c r="L47" s="5">
        <f t="shared" si="30"/>
        <v>3.9828431372549024E-2</v>
      </c>
      <c r="M47" s="5">
        <f t="shared" si="30"/>
        <v>4.2176308024233562E-2</v>
      </c>
      <c r="N47" s="5">
        <f t="shared" si="30"/>
        <v>8.2785808147174927E-2</v>
      </c>
      <c r="O47" s="5">
        <f t="shared" si="30"/>
        <v>3.0521561771561838E-2</v>
      </c>
      <c r="P47" s="5"/>
      <c r="Q47" s="2">
        <f t="shared" si="8"/>
        <v>44287</v>
      </c>
      <c r="R47" s="5">
        <f t="shared" si="11"/>
        <v>0.47916666666666669</v>
      </c>
      <c r="S47" s="5">
        <f t="shared" si="12"/>
        <v>0.43023212268935185</v>
      </c>
      <c r="T47" s="5">
        <f t="shared" si="13"/>
        <v>0.20868945868945857</v>
      </c>
      <c r="U47" s="5">
        <f t="shared" si="18"/>
        <v>0.29464914467272779</v>
      </c>
      <c r="V47" s="5">
        <f t="shared" si="14"/>
        <v>0.48201438848920869</v>
      </c>
      <c r="W47" s="5">
        <f t="shared" si="15"/>
        <v>0.45560242823335745</v>
      </c>
      <c r="X47" s="5"/>
    </row>
    <row r="48" spans="1:24" x14ac:dyDescent="0.25">
      <c r="A48" s="2">
        <v>44317</v>
      </c>
      <c r="B48" s="3">
        <f>'Master Data '!R48</f>
        <v>205</v>
      </c>
      <c r="C48" s="3">
        <f>'Master Data '!Y48</f>
        <v>10.545505583905626</v>
      </c>
      <c r="D48" s="3">
        <f>'Master Data '!U48</f>
        <v>172.7</v>
      </c>
      <c r="E48" s="7">
        <f>'Wealth Managers '!D73</f>
        <v>133.73193748156896</v>
      </c>
      <c r="F48" s="10">
        <f>'Master Data '!E48</f>
        <v>168.8</v>
      </c>
      <c r="G48" s="8">
        <f>'Master Data '!H48</f>
        <v>1438.7</v>
      </c>
      <c r="H48" s="8"/>
      <c r="I48" s="2">
        <f t="shared" si="4"/>
        <v>44317</v>
      </c>
      <c r="J48" s="5">
        <f t="shared" si="30"/>
        <v>3.1187122736418452E-2</v>
      </c>
      <c r="K48" s="5">
        <f t="shared" si="30"/>
        <v>1.7819178748802608E-2</v>
      </c>
      <c r="L48" s="5">
        <f t="shared" si="30"/>
        <v>1.7678255745433118E-2</v>
      </c>
      <c r="M48" s="5">
        <f t="shared" si="30"/>
        <v>1.8228235493556764E-2</v>
      </c>
      <c r="N48" s="5">
        <f t="shared" si="30"/>
        <v>2.4271844660194174E-2</v>
      </c>
      <c r="O48" s="5">
        <f t="shared" si="30"/>
        <v>1.6964727504064466E-2</v>
      </c>
      <c r="P48" s="5"/>
      <c r="Q48" s="2">
        <f t="shared" si="8"/>
        <v>44317</v>
      </c>
      <c r="R48" s="5">
        <f t="shared" si="11"/>
        <v>0.52529761904761896</v>
      </c>
      <c r="S48" s="5">
        <f t="shared" si="12"/>
        <v>0.45571768453583278</v>
      </c>
      <c r="T48" s="5">
        <f t="shared" si="13"/>
        <v>0.23005698005697992</v>
      </c>
      <c r="U48" s="5">
        <f t="shared" si="18"/>
        <v>0.31824831416335408</v>
      </c>
      <c r="V48" s="5">
        <f t="shared" si="14"/>
        <v>0.51798561151079148</v>
      </c>
      <c r="W48" s="5">
        <f t="shared" si="15"/>
        <v>0.48029632678259088</v>
      </c>
      <c r="X48" s="5"/>
    </row>
    <row r="49" spans="1:24" x14ac:dyDescent="0.25">
      <c r="A49" s="2">
        <v>44348</v>
      </c>
      <c r="B49" s="3">
        <f>'Master Data '!R49</f>
        <v>205.3</v>
      </c>
      <c r="C49" s="3">
        <f>'Master Data '!Y49</f>
        <v>10.539056049131311</v>
      </c>
      <c r="D49" s="3">
        <f>'Master Data '!U49</f>
        <v>173.2</v>
      </c>
      <c r="E49" s="7">
        <f>'Wealth Managers '!D74</f>
        <v>133.79924800943684</v>
      </c>
      <c r="F49" s="10">
        <f>'Master Data '!E49</f>
        <v>168.8</v>
      </c>
      <c r="G49" s="8">
        <f>'Master Data '!H49</f>
        <v>1432</v>
      </c>
      <c r="H49" s="8"/>
      <c r="I49" s="2">
        <f t="shared" si="4"/>
        <v>44348</v>
      </c>
      <c r="J49" s="5">
        <f t="shared" si="30"/>
        <v>1.463414634146397E-3</v>
      </c>
      <c r="K49" s="5">
        <f t="shared" si="30"/>
        <v>-6.1159085479586643E-4</v>
      </c>
      <c r="L49" s="5">
        <f t="shared" si="30"/>
        <v>2.8951939779965261E-3</v>
      </c>
      <c r="M49" s="5">
        <f t="shared" si="30"/>
        <v>5.0332425548797212E-4</v>
      </c>
      <c r="N49" s="5">
        <f t="shared" si="30"/>
        <v>0</v>
      </c>
      <c r="O49" s="5">
        <f t="shared" si="30"/>
        <v>-4.6569819976367867E-3</v>
      </c>
      <c r="P49" s="5"/>
      <c r="Q49" s="2">
        <f t="shared" si="8"/>
        <v>44348</v>
      </c>
      <c r="R49" s="5">
        <f t="shared" si="11"/>
        <v>0.52752976190476197</v>
      </c>
      <c r="S49" s="5">
        <f t="shared" si="12"/>
        <v>0.45482738091280606</v>
      </c>
      <c r="T49" s="5">
        <f t="shared" si="13"/>
        <v>0.2336182336182335</v>
      </c>
      <c r="U49" s="5">
        <f t="shared" si="18"/>
        <v>0.31891182051462863</v>
      </c>
      <c r="V49" s="5">
        <f t="shared" si="14"/>
        <v>0.51798561151079148</v>
      </c>
      <c r="W49" s="5">
        <f t="shared" si="15"/>
        <v>0.47340261343759649</v>
      </c>
      <c r="X49" s="5"/>
    </row>
    <row r="50" spans="1:24" x14ac:dyDescent="0.25">
      <c r="A50" s="2">
        <v>44378</v>
      </c>
      <c r="B50" s="3">
        <f>'Master Data '!R50</f>
        <v>212.9</v>
      </c>
      <c r="C50" s="3">
        <f>'Master Data '!Y50</f>
        <v>10.93825819054338</v>
      </c>
      <c r="D50" s="3">
        <f>'Master Data '!U50</f>
        <v>178.5</v>
      </c>
      <c r="E50" s="7">
        <f>'Wealth Managers '!D75</f>
        <v>137.8799764081393</v>
      </c>
      <c r="F50" s="10">
        <f>'Master Data '!E50</f>
        <v>178.2</v>
      </c>
      <c r="G50" s="8">
        <f>'Master Data '!H50</f>
        <v>1495.1</v>
      </c>
      <c r="H50" s="8"/>
      <c r="I50" s="2">
        <f t="shared" si="4"/>
        <v>44378</v>
      </c>
      <c r="J50" s="5">
        <f t="shared" si="30"/>
        <v>3.7018996590355548E-2</v>
      </c>
      <c r="K50" s="5">
        <f t="shared" si="30"/>
        <v>3.7878358322705107E-2</v>
      </c>
      <c r="L50" s="5">
        <f t="shared" si="30"/>
        <v>3.0600461893764502E-2</v>
      </c>
      <c r="M50" s="5">
        <f t="shared" si="30"/>
        <v>3.0498888890725669E-2</v>
      </c>
      <c r="N50" s="5">
        <f t="shared" si="30"/>
        <v>5.5687203791469055E-2</v>
      </c>
      <c r="O50" s="5">
        <f t="shared" si="30"/>
        <v>4.4064245810055802E-2</v>
      </c>
      <c r="P50" s="5"/>
      <c r="Q50" s="2">
        <f t="shared" si="8"/>
        <v>44378</v>
      </c>
      <c r="R50" s="5">
        <f t="shared" si="11"/>
        <v>0.58407738095238093</v>
      </c>
      <c r="S50" s="5">
        <f t="shared" si="12"/>
        <v>0.5099338537447039</v>
      </c>
      <c r="T50" s="5">
        <f t="shared" si="13"/>
        <v>0.27136752136752129</v>
      </c>
      <c r="U50" s="5">
        <f t="shared" si="18"/>
        <v>0.359137165585169</v>
      </c>
      <c r="V50" s="5">
        <f t="shared" si="14"/>
        <v>0.6025179856115106</v>
      </c>
      <c r="W50" s="5">
        <f t="shared" si="15"/>
        <v>0.53832698837328941</v>
      </c>
      <c r="X50" s="5"/>
    </row>
    <row r="51" spans="1:24" x14ac:dyDescent="0.25">
      <c r="A51" s="2">
        <v>44409</v>
      </c>
      <c r="B51" s="3">
        <f>'Master Data '!R51</f>
        <v>217.3</v>
      </c>
      <c r="C51" s="3">
        <f>'Master Data '!Y51</f>
        <v>11.122735022166017</v>
      </c>
      <c r="D51" s="3">
        <f>'Master Data '!U51</f>
        <v>178.5</v>
      </c>
      <c r="E51" s="7">
        <f>'Wealth Managers '!D76</f>
        <v>139.06738425243304</v>
      </c>
      <c r="F51" s="10">
        <f>'Master Data '!E51</f>
        <v>186.6</v>
      </c>
      <c r="G51" s="8">
        <f>'Master Data '!H51</f>
        <v>1515.9</v>
      </c>
      <c r="H51" s="8"/>
      <c r="I51" s="2">
        <f t="shared" si="4"/>
        <v>44409</v>
      </c>
      <c r="J51" s="5">
        <f t="shared" si="30"/>
        <v>2.0666979802724309E-2</v>
      </c>
      <c r="K51" s="5">
        <f t="shared" si="30"/>
        <v>1.6865284070742278E-2</v>
      </c>
      <c r="L51" s="5">
        <f t="shared" si="30"/>
        <v>0</v>
      </c>
      <c r="M51" s="5">
        <f t="shared" si="30"/>
        <v>8.6118947451723649E-3</v>
      </c>
      <c r="N51" s="5">
        <f t="shared" si="30"/>
        <v>4.7138047138047173E-2</v>
      </c>
      <c r="O51" s="5">
        <f t="shared" si="30"/>
        <v>1.3912112902147136E-2</v>
      </c>
      <c r="P51" s="5"/>
      <c r="Q51" s="2">
        <f t="shared" si="8"/>
        <v>44409</v>
      </c>
      <c r="R51" s="5">
        <f t="shared" si="11"/>
        <v>0.61681547619047616</v>
      </c>
      <c r="S51" s="5">
        <f t="shared" si="12"/>
        <v>0.53539931711613897</v>
      </c>
      <c r="T51" s="5">
        <f t="shared" si="13"/>
        <v>0.27136752136752129</v>
      </c>
      <c r="U51" s="5">
        <f t="shared" si="18"/>
        <v>0.37084191179944037</v>
      </c>
      <c r="V51" s="5">
        <f t="shared" si="14"/>
        <v>0.67805755395683442</v>
      </c>
      <c r="W51" s="5">
        <f t="shared" si="15"/>
        <v>0.55972836711595852</v>
      </c>
      <c r="X51" s="5"/>
    </row>
    <row r="52" spans="1:24" x14ac:dyDescent="0.25">
      <c r="A52" s="2">
        <v>44440</v>
      </c>
      <c r="B52" s="3">
        <f>'Master Data '!R52</f>
        <v>223.6</v>
      </c>
      <c r="C52" s="3">
        <f>'Master Data '!Y52</f>
        <v>11.379211597888503</v>
      </c>
      <c r="D52" s="3">
        <f>'Master Data '!U52</f>
        <v>182.9</v>
      </c>
      <c r="E52" s="7">
        <f>'Wealth Managers '!D77</f>
        <v>142.01024771453862</v>
      </c>
      <c r="F52" s="10">
        <f>'Master Data '!E52</f>
        <v>191.9</v>
      </c>
      <c r="G52" s="8">
        <f>'Master Data '!H52</f>
        <v>1540.2</v>
      </c>
      <c r="H52" s="8"/>
      <c r="I52" s="2">
        <f t="shared" si="4"/>
        <v>44440</v>
      </c>
      <c r="J52" s="5">
        <f t="shared" si="30"/>
        <v>2.8992176714219893E-2</v>
      </c>
      <c r="K52" s="5">
        <f t="shared" si="30"/>
        <v>2.3058768838002952E-2</v>
      </c>
      <c r="L52" s="5">
        <f t="shared" si="30"/>
        <v>2.4649859943977621E-2</v>
      </c>
      <c r="M52" s="5">
        <f t="shared" si="30"/>
        <v>2.1161420975343407E-2</v>
      </c>
      <c r="N52" s="5">
        <f t="shared" si="30"/>
        <v>2.8403001071811422E-2</v>
      </c>
      <c r="O52" s="5">
        <f t="shared" si="30"/>
        <v>1.6030081139916851E-2</v>
      </c>
      <c r="P52" s="5"/>
      <c r="Q52" s="2">
        <f t="shared" si="8"/>
        <v>44440</v>
      </c>
      <c r="R52" s="5">
        <f t="shared" si="11"/>
        <v>0.66369047619047605</v>
      </c>
      <c r="S52" s="5">
        <f t="shared" si="12"/>
        <v>0.57080373504354764</v>
      </c>
      <c r="T52" s="5">
        <f t="shared" si="13"/>
        <v>0.30270655270655267</v>
      </c>
      <c r="U52" s="5">
        <f t="shared" si="18"/>
        <v>0.39985087458567292</v>
      </c>
      <c r="V52" s="5">
        <f t="shared" si="14"/>
        <v>0.72571942446043169</v>
      </c>
      <c r="W52" s="5">
        <f t="shared" si="15"/>
        <v>0.58473093939705745</v>
      </c>
      <c r="X52" s="5"/>
    </row>
    <row r="53" spans="1:24" x14ac:dyDescent="0.25">
      <c r="A53" s="2">
        <v>44470</v>
      </c>
      <c r="B53" s="3">
        <f>'Master Data '!R53</f>
        <v>217.2</v>
      </c>
      <c r="C53" s="3">
        <f>'Master Data '!Y53</f>
        <v>11.140521456219718</v>
      </c>
      <c r="D53" s="3">
        <f>'Master Data '!U53</f>
        <v>178.1</v>
      </c>
      <c r="E53" s="7">
        <f>'Wealth Managers '!D78</f>
        <v>139.24808316130947</v>
      </c>
      <c r="F53" s="10">
        <f>'Master Data '!E53</f>
        <v>183.8</v>
      </c>
      <c r="G53" s="8">
        <f>'Master Data '!H53</f>
        <v>1500.6</v>
      </c>
      <c r="H53" s="8"/>
      <c r="I53" s="2">
        <f t="shared" si="4"/>
        <v>44470</v>
      </c>
      <c r="J53" s="5">
        <f t="shared" si="30"/>
        <v>-2.8622540250447252E-2</v>
      </c>
      <c r="K53" s="5">
        <f t="shared" si="30"/>
        <v>-2.0975982353037177E-2</v>
      </c>
      <c r="L53" s="5">
        <f t="shared" si="30"/>
        <v>-2.6243849097867748E-2</v>
      </c>
      <c r="M53" s="5">
        <f t="shared" si="30"/>
        <v>-1.9450459369534445E-2</v>
      </c>
      <c r="N53" s="5">
        <f t="shared" si="30"/>
        <v>-4.2209484106305338E-2</v>
      </c>
      <c r="O53" s="5">
        <f t="shared" si="30"/>
        <v>-2.5710946630307839E-2</v>
      </c>
      <c r="P53" s="5"/>
      <c r="Q53" s="2">
        <f t="shared" si="8"/>
        <v>44470</v>
      </c>
      <c r="R53" s="5">
        <f t="shared" si="11"/>
        <v>0.61607142857142838</v>
      </c>
      <c r="S53" s="5">
        <f t="shared" si="12"/>
        <v>0.5378545836171893</v>
      </c>
      <c r="T53" s="5">
        <f t="shared" si="13"/>
        <v>0.26851851851851843</v>
      </c>
      <c r="U53" s="5">
        <f t="shared" si="18"/>
        <v>0.37262313202613706</v>
      </c>
      <c r="V53" s="5">
        <f t="shared" si="14"/>
        <v>0.65287769784172667</v>
      </c>
      <c r="W53" s="5">
        <f t="shared" si="15"/>
        <v>0.5439860067908221</v>
      </c>
      <c r="X53" s="5"/>
    </row>
    <row r="54" spans="1:24" x14ac:dyDescent="0.25">
      <c r="A54" s="2">
        <v>44501</v>
      </c>
      <c r="B54" s="3">
        <f>'Master Data '!R54</f>
        <v>228.7</v>
      </c>
      <c r="C54" s="3">
        <f>'Master Data '!Y54</f>
        <v>11.649501708837548</v>
      </c>
      <c r="D54" s="3">
        <f>'Master Data '!U54</f>
        <v>184.6</v>
      </c>
      <c r="E54" s="7">
        <f>'Wealth Managers '!D79</f>
        <v>143.8096431731054</v>
      </c>
      <c r="F54" s="10">
        <f>'Master Data '!E54</f>
        <v>196.4</v>
      </c>
      <c r="G54" s="8">
        <f>'Master Data '!H54</f>
        <v>1576.8</v>
      </c>
      <c r="H54" s="8"/>
      <c r="I54" s="2">
        <f t="shared" si="4"/>
        <v>44501</v>
      </c>
      <c r="J54" s="5">
        <f t="shared" si="30"/>
        <v>5.2946593001841624E-2</v>
      </c>
      <c r="K54" s="5">
        <f t="shared" si="30"/>
        <v>4.5687291624367181E-2</v>
      </c>
      <c r="L54" s="5">
        <f t="shared" si="30"/>
        <v>3.6496350364963508E-2</v>
      </c>
      <c r="M54" s="5">
        <f t="shared" si="30"/>
        <v>3.2758512061610755E-2</v>
      </c>
      <c r="N54" s="5">
        <f t="shared" si="30"/>
        <v>6.8552774755168633E-2</v>
      </c>
      <c r="O54" s="5">
        <f t="shared" si="30"/>
        <v>5.077968812475013E-2</v>
      </c>
      <c r="P54" s="5"/>
      <c r="Q54" s="2">
        <f t="shared" si="8"/>
        <v>44501</v>
      </c>
      <c r="R54" s="5">
        <f t="shared" si="11"/>
        <v>0.70163690476190466</v>
      </c>
      <c r="S54" s="5">
        <f t="shared" si="12"/>
        <v>0.60811499445477757</v>
      </c>
      <c r="T54" s="5">
        <f t="shared" si="13"/>
        <v>0.31481481481481471</v>
      </c>
      <c r="U54" s="5">
        <f t="shared" si="18"/>
        <v>0.41758822345266117</v>
      </c>
      <c r="V54" s="5">
        <f t="shared" si="14"/>
        <v>0.76618705035971224</v>
      </c>
      <c r="W54" s="5">
        <f t="shared" si="15"/>
        <v>0.6223891346846383</v>
      </c>
      <c r="X54" s="5"/>
    </row>
    <row r="55" spans="1:24" x14ac:dyDescent="0.25">
      <c r="A55" s="2">
        <v>44531</v>
      </c>
      <c r="B55" s="3">
        <f>'Master Data '!R55</f>
        <v>226.9</v>
      </c>
      <c r="C55" s="3">
        <f>'Master Data '!Y55</f>
        <v>11.719429637298449</v>
      </c>
      <c r="D55" s="3">
        <f>'Master Data '!U55</f>
        <v>184.1</v>
      </c>
      <c r="E55" s="7">
        <f>'Wealth Managers '!D80</f>
        <v>144.74358596284293</v>
      </c>
      <c r="F55" s="10">
        <f>'Master Data '!E55</f>
        <v>203.3</v>
      </c>
      <c r="G55" s="8">
        <f>'Master Data '!H55</f>
        <v>1590.9</v>
      </c>
      <c r="H55" s="8"/>
      <c r="I55" s="2">
        <f t="shared" si="4"/>
        <v>44531</v>
      </c>
      <c r="J55" s="5">
        <f t="shared" si="30"/>
        <v>-7.8705728027983514E-3</v>
      </c>
      <c r="K55" s="5">
        <f t="shared" si="30"/>
        <v>6.0026540369406672E-3</v>
      </c>
      <c r="L55" s="5">
        <f t="shared" si="30"/>
        <v>-2.7085590465872156E-3</v>
      </c>
      <c r="M55" s="5">
        <f t="shared" si="30"/>
        <v>6.4942987767053328E-3</v>
      </c>
      <c r="N55" s="5">
        <f t="shared" si="30"/>
        <v>3.5132382892057057E-2</v>
      </c>
      <c r="O55" s="5">
        <f t="shared" si="30"/>
        <v>8.9421613394216996E-3</v>
      </c>
      <c r="P55" s="5"/>
      <c r="Q55" s="2">
        <f t="shared" si="8"/>
        <v>44531</v>
      </c>
      <c r="R55" s="5">
        <f t="shared" si="11"/>
        <v>0.68824404761904756</v>
      </c>
      <c r="S55" s="5">
        <f t="shared" si="12"/>
        <v>0.61776795241810634</v>
      </c>
      <c r="T55" s="5">
        <f t="shared" si="13"/>
        <v>0.31125356125356118</v>
      </c>
      <c r="U55" s="5">
        <f t="shared" si="18"/>
        <v>0.42679446491810169</v>
      </c>
      <c r="V55" s="5">
        <f t="shared" si="14"/>
        <v>0.82823741007194251</v>
      </c>
      <c r="W55" s="5">
        <f t="shared" si="15"/>
        <v>0.63689680008231309</v>
      </c>
      <c r="X55" s="5"/>
    </row>
    <row r="56" spans="1:24" x14ac:dyDescent="0.25">
      <c r="A56" s="2">
        <v>44562</v>
      </c>
      <c r="B56" s="3">
        <f>'Master Data '!R56</f>
        <v>233.5</v>
      </c>
      <c r="C56" s="3">
        <f>'Master Data '!Y56</f>
        <v>12.00869160662554</v>
      </c>
      <c r="D56" s="3">
        <f>'Master Data '!U56</f>
        <v>189.1</v>
      </c>
      <c r="E56" s="7">
        <f>'Wealth Managers '!D81</f>
        <v>147.23953111176655</v>
      </c>
      <c r="F56" s="10">
        <f>'Master Data '!E56</f>
        <v>214.9</v>
      </c>
      <c r="G56" s="8">
        <f>'Master Data '!H56</f>
        <v>1612</v>
      </c>
      <c r="H56" s="8"/>
      <c r="I56" s="2">
        <f t="shared" si="4"/>
        <v>44562</v>
      </c>
      <c r="J56" s="5">
        <f t="shared" si="30"/>
        <v>2.9087703834288207E-2</v>
      </c>
      <c r="K56" s="5">
        <f t="shared" si="30"/>
        <v>2.4682256584098717E-2</v>
      </c>
      <c r="L56" s="5">
        <f t="shared" si="30"/>
        <v>2.7159152634437807E-2</v>
      </c>
      <c r="M56" s="5">
        <f t="shared" si="30"/>
        <v>1.7243908476637836E-2</v>
      </c>
      <c r="N56" s="5">
        <f t="shared" si="30"/>
        <v>5.705853418593209E-2</v>
      </c>
      <c r="O56" s="5">
        <f t="shared" si="30"/>
        <v>1.3262932931045262E-2</v>
      </c>
      <c r="P56" s="5"/>
      <c r="Q56" s="2">
        <f t="shared" si="8"/>
        <v>44562</v>
      </c>
      <c r="R56" s="5">
        <f t="shared" si="11"/>
        <v>0.73735119047619035</v>
      </c>
      <c r="S56" s="5">
        <f t="shared" si="12"/>
        <v>0.65769811611322204</v>
      </c>
      <c r="T56" s="5">
        <f t="shared" si="13"/>
        <v>0.34686609686609676</v>
      </c>
      <c r="U56" s="5">
        <f t="shared" si="18"/>
        <v>0.45139797808612286</v>
      </c>
      <c r="V56" s="5">
        <f t="shared" si="14"/>
        <v>0.93255395683453235</v>
      </c>
      <c r="W56" s="5">
        <f t="shared" si="15"/>
        <v>0.65860685255684748</v>
      </c>
      <c r="X56" s="5"/>
    </row>
    <row r="57" spans="1:24" x14ac:dyDescent="0.25">
      <c r="A57" s="2">
        <v>44593</v>
      </c>
      <c r="B57" s="3">
        <f>'Master Data '!R57</f>
        <v>222.7</v>
      </c>
      <c r="C57" s="3">
        <f>'Master Data '!Y57</f>
        <v>11.593233556267949</v>
      </c>
      <c r="D57" s="3">
        <f>'Master Data '!U57</f>
        <v>182.6</v>
      </c>
      <c r="E57" s="7">
        <f>'Wealth Managers '!D82</f>
        <v>140.70974638749641</v>
      </c>
      <c r="F57" s="10">
        <f>'Master Data '!E57</f>
        <v>198.4</v>
      </c>
      <c r="G57" s="8">
        <f>'Master Data '!H57</f>
        <v>1494.5</v>
      </c>
      <c r="H57" s="8"/>
      <c r="I57" s="2">
        <f t="shared" si="4"/>
        <v>44593</v>
      </c>
      <c r="J57" s="5">
        <f t="shared" si="30"/>
        <v>-4.6252676659528959E-2</v>
      </c>
      <c r="K57" s="5">
        <f t="shared" si="30"/>
        <v>-3.4596445971547055E-2</v>
      </c>
      <c r="L57" s="5">
        <f t="shared" si="30"/>
        <v>-3.4373347435219463E-2</v>
      </c>
      <c r="M57" s="5">
        <f t="shared" si="30"/>
        <v>-4.4348040739911866E-2</v>
      </c>
      <c r="N57" s="5">
        <f t="shared" si="30"/>
        <v>-7.6779897626803165E-2</v>
      </c>
      <c r="O57" s="5">
        <f t="shared" si="30"/>
        <v>-7.2890818858560788E-2</v>
      </c>
      <c r="P57" s="5"/>
      <c r="Q57" s="2">
        <f t="shared" si="8"/>
        <v>44593</v>
      </c>
      <c r="R57" s="5">
        <f t="shared" si="11"/>
        <v>0.65699404761904745</v>
      </c>
      <c r="S57" s="5">
        <f t="shared" si="12"/>
        <v>0.60034765280197566</v>
      </c>
      <c r="T57" s="5">
        <f t="shared" si="13"/>
        <v>0.30056980056980048</v>
      </c>
      <c r="U57" s="5">
        <f t="shared" si="18"/>
        <v>0.38703132142413377</v>
      </c>
      <c r="V57" s="5">
        <f t="shared" si="14"/>
        <v>0.78417266187050361</v>
      </c>
      <c r="W57" s="5">
        <f t="shared" si="15"/>
        <v>0.53770964090955864</v>
      </c>
      <c r="X57" s="5"/>
    </row>
    <row r="58" spans="1:24" x14ac:dyDescent="0.25">
      <c r="A58" s="2">
        <v>44621</v>
      </c>
      <c r="B58" s="3">
        <f>'Master Data '!R58</f>
        <v>215.5</v>
      </c>
      <c r="C58" s="3">
        <f>'Master Data '!Y58</f>
        <v>11.311038663129169</v>
      </c>
      <c r="D58" s="3">
        <f>'Master Data '!U58</f>
        <v>177.1</v>
      </c>
      <c r="E58" s="7">
        <f>'Wealth Managers '!D83</f>
        <v>138.31340312592167</v>
      </c>
      <c r="F58" s="10">
        <f>'Master Data '!E58</f>
        <v>189.9</v>
      </c>
      <c r="G58" s="8">
        <f>'Master Data '!H58</f>
        <v>1443.9</v>
      </c>
      <c r="H58" s="8"/>
      <c r="I58" s="2">
        <f t="shared" si="4"/>
        <v>44621</v>
      </c>
      <c r="J58" s="5">
        <f t="shared" si="30"/>
        <v>-3.2330489447687426E-2</v>
      </c>
      <c r="K58" s="5">
        <f t="shared" si="30"/>
        <v>-2.4341344610124681E-2</v>
      </c>
      <c r="L58" s="5">
        <f t="shared" si="30"/>
        <v>-3.0120481927710843E-2</v>
      </c>
      <c r="M58" s="5">
        <f t="shared" si="30"/>
        <v>-1.7030399976527024E-2</v>
      </c>
      <c r="N58" s="5">
        <f t="shared" si="30"/>
        <v>-4.2842741935483868E-2</v>
      </c>
      <c r="O58" s="5">
        <f t="shared" si="30"/>
        <v>-3.3857477417196323E-2</v>
      </c>
      <c r="P58" s="5"/>
      <c r="Q58" s="2">
        <f t="shared" si="8"/>
        <v>44621</v>
      </c>
      <c r="R58" s="5">
        <f t="shared" si="11"/>
        <v>0.60342261904761896</v>
      </c>
      <c r="S58" s="5">
        <f t="shared" si="12"/>
        <v>0.56139303908911864</v>
      </c>
      <c r="T58" s="5">
        <f t="shared" si="13"/>
        <v>0.26139601139601132</v>
      </c>
      <c r="U58" s="5">
        <f t="shared" si="18"/>
        <v>0.36340962324030995</v>
      </c>
      <c r="V58" s="5">
        <f t="shared" si="14"/>
        <v>0.70773381294964033</v>
      </c>
      <c r="W58" s="5">
        <f t="shared" si="15"/>
        <v>0.48564667146825818</v>
      </c>
      <c r="X58" s="5"/>
    </row>
    <row r="59" spans="1:24" x14ac:dyDescent="0.25">
      <c r="A59" s="2">
        <v>44652</v>
      </c>
      <c r="B59" s="3">
        <f>'Master Data '!R59</f>
        <v>221.2</v>
      </c>
      <c r="C59" s="3">
        <f>'Master Data '!Y59</f>
        <v>11.595227366657173</v>
      </c>
      <c r="D59" s="3">
        <f>'Master Data '!U59</f>
        <v>180.8</v>
      </c>
      <c r="E59" s="7">
        <f>'Wealth Managers '!D84</f>
        <v>141.69750810970226</v>
      </c>
      <c r="F59" s="10">
        <f>'Master Data '!E59</f>
        <v>197.4</v>
      </c>
      <c r="G59" s="8">
        <f>'Master Data '!H59</f>
        <v>1498.4</v>
      </c>
      <c r="H59" s="8"/>
      <c r="I59" s="2">
        <f t="shared" si="4"/>
        <v>44652</v>
      </c>
      <c r="J59" s="5">
        <f t="shared" si="30"/>
        <v>2.645011600928069E-2</v>
      </c>
      <c r="K59" s="5">
        <f t="shared" si="30"/>
        <v>2.5124898958605816E-2</v>
      </c>
      <c r="L59" s="5">
        <f t="shared" si="30"/>
        <v>2.0892151326934033E-2</v>
      </c>
      <c r="M59" s="5">
        <f t="shared" si="30"/>
        <v>2.4466934565261698E-2</v>
      </c>
      <c r="N59" s="5">
        <f t="shared" si="30"/>
        <v>3.9494470774091628E-2</v>
      </c>
      <c r="O59" s="5">
        <f t="shared" si="30"/>
        <v>3.7744996190871939E-2</v>
      </c>
      <c r="P59" s="5"/>
      <c r="Q59" s="2">
        <f t="shared" si="8"/>
        <v>44652</v>
      </c>
      <c r="R59" s="5">
        <f t="shared" si="11"/>
        <v>0.64583333333333315</v>
      </c>
      <c r="S59" s="5">
        <f t="shared" si="12"/>
        <v>0.60062288143090314</v>
      </c>
      <c r="T59" s="5">
        <f t="shared" si="13"/>
        <v>0.28774928774928776</v>
      </c>
      <c r="U59" s="5">
        <f t="shared" si="18"/>
        <v>0.39676807727777874</v>
      </c>
      <c r="V59" s="5">
        <f t="shared" si="14"/>
        <v>0.77517985611510787</v>
      </c>
      <c r="W59" s="5">
        <f t="shared" si="15"/>
        <v>0.54172239942380918</v>
      </c>
      <c r="X59" s="5"/>
    </row>
    <row r="60" spans="1:24" x14ac:dyDescent="0.25">
      <c r="A60" s="2">
        <v>44682</v>
      </c>
      <c r="B60" s="3">
        <f>'Master Data '!R60</f>
        <v>212.6</v>
      </c>
      <c r="C60" s="3">
        <f>'Master Data '!Y60</f>
        <v>11.224472860386662</v>
      </c>
      <c r="D60" s="3">
        <f>'Master Data '!U60</f>
        <v>176.2</v>
      </c>
      <c r="E60" s="7">
        <f>'Wealth Managers '!D85</f>
        <v>138.96682394573881</v>
      </c>
      <c r="F60" s="10">
        <f>'Master Data '!E60</f>
        <v>195.4</v>
      </c>
      <c r="G60" s="8">
        <f>'Master Data '!H60</f>
        <v>1362.4</v>
      </c>
      <c r="H60" s="8"/>
      <c r="I60" s="2">
        <f t="shared" si="4"/>
        <v>44682</v>
      </c>
      <c r="J60" s="5">
        <f t="shared" si="30"/>
        <v>-3.8878842676311004E-2</v>
      </c>
      <c r="K60" s="5">
        <f t="shared" si="30"/>
        <v>-3.1974750864880851E-2</v>
      </c>
      <c r="L60" s="5">
        <f t="shared" si="30"/>
        <v>-2.5442477876106318E-2</v>
      </c>
      <c r="M60" s="5">
        <f t="shared" si="30"/>
        <v>-1.9271222199965219E-2</v>
      </c>
      <c r="N60" s="5">
        <f t="shared" si="30"/>
        <v>-1.0131712259371834E-2</v>
      </c>
      <c r="O60" s="5">
        <f t="shared" si="30"/>
        <v>-9.0763481046449546E-2</v>
      </c>
      <c r="P60" s="5"/>
      <c r="Q60" s="2">
        <f t="shared" si="8"/>
        <v>44682</v>
      </c>
      <c r="R60" s="5">
        <f t="shared" si="11"/>
        <v>0.58184523809523803</v>
      </c>
      <c r="S60" s="5">
        <f t="shared" si="12"/>
        <v>0.5494433635685223</v>
      </c>
      <c r="T60" s="5">
        <f t="shared" si="13"/>
        <v>0.25498575498575488</v>
      </c>
      <c r="U60" s="5">
        <f t="shared" si="18"/>
        <v>0.36985064929874051</v>
      </c>
      <c r="V60" s="5">
        <f t="shared" si="14"/>
        <v>0.7571942446043165</v>
      </c>
      <c r="W60" s="5">
        <f t="shared" si="15"/>
        <v>0.40179030764481954</v>
      </c>
      <c r="X60" s="5"/>
    </row>
    <row r="61" spans="1:24" x14ac:dyDescent="0.25">
      <c r="A61" s="2">
        <v>44713</v>
      </c>
      <c r="B61" s="3">
        <f>'Master Data '!R61</f>
        <v>209.7</v>
      </c>
      <c r="C61" s="3">
        <f>'Master Data '!Y61</f>
        <v>11.093103661276967</v>
      </c>
      <c r="D61" s="3">
        <f>'Master Data '!U61</f>
        <v>174.4</v>
      </c>
      <c r="E61" s="7">
        <f>'Wealth Managers '!D86</f>
        <v>135.60638454733126</v>
      </c>
      <c r="F61" s="10">
        <f>'Master Data '!E61</f>
        <v>187.4</v>
      </c>
      <c r="G61" s="8">
        <f>'Master Data '!H61</f>
        <v>1331.4</v>
      </c>
      <c r="H61" s="8"/>
      <c r="I61" s="2">
        <f t="shared" si="4"/>
        <v>44713</v>
      </c>
      <c r="J61" s="5">
        <f t="shared" si="30"/>
        <v>-1.364063969896522E-2</v>
      </c>
      <c r="K61" s="5">
        <f t="shared" si="30"/>
        <v>-1.1703819033971972E-2</v>
      </c>
      <c r="L61" s="5">
        <f t="shared" si="30"/>
        <v>-1.0215664018161085E-2</v>
      </c>
      <c r="M61" s="5">
        <f t="shared" ref="M61:O84" si="31">(E61-E60)/E60</f>
        <v>-2.418159459209971E-2</v>
      </c>
      <c r="N61" s="5">
        <f t="shared" si="31"/>
        <v>-4.094165813715455E-2</v>
      </c>
      <c r="O61" s="5">
        <f t="shared" si="31"/>
        <v>-2.275396359365825E-2</v>
      </c>
      <c r="P61" s="5"/>
      <c r="Q61" s="2">
        <f t="shared" si="8"/>
        <v>44713</v>
      </c>
      <c r="R61" s="5">
        <f t="shared" si="11"/>
        <v>0.56026785714285698</v>
      </c>
      <c r="S61" s="5">
        <f t="shared" si="12"/>
        <v>0.5313089588379275</v>
      </c>
      <c r="T61" s="5">
        <f t="shared" si="13"/>
        <v>0.24216524216524216</v>
      </c>
      <c r="U61" s="5">
        <f t="shared" si="18"/>
        <v>0.33672547624567378</v>
      </c>
      <c r="V61" s="5">
        <f t="shared" si="14"/>
        <v>0.68525179856115104</v>
      </c>
      <c r="W61" s="5">
        <f t="shared" si="15"/>
        <v>0.36989402201872634</v>
      </c>
      <c r="X61" s="5"/>
    </row>
    <row r="62" spans="1:24" x14ac:dyDescent="0.25">
      <c r="A62" s="2">
        <v>44743</v>
      </c>
      <c r="B62" s="3">
        <f>'Master Data '!R62</f>
        <v>195.8</v>
      </c>
      <c r="C62" s="3">
        <f>'Master Data '!Y62</f>
        <v>10.498304202144666</v>
      </c>
      <c r="D62" s="3">
        <f>'Master Data '!U62</f>
        <v>166.1</v>
      </c>
      <c r="E62" s="7">
        <f>'Wealth Managers '!D87</f>
        <v>129.16713358891192</v>
      </c>
      <c r="F62" s="10">
        <f>'Master Data '!E62</f>
        <v>179.4</v>
      </c>
      <c r="G62" s="8">
        <f>'Master Data '!H62</f>
        <v>1216.8</v>
      </c>
      <c r="H62" s="8"/>
      <c r="I62" s="2">
        <f t="shared" si="4"/>
        <v>44743</v>
      </c>
      <c r="J62" s="5">
        <f t="shared" ref="J62:L84" si="32">(B62-B61)/B61</f>
        <v>-6.6285169289461029E-2</v>
      </c>
      <c r="K62" s="5">
        <f t="shared" si="32"/>
        <v>-5.3618849809236417E-2</v>
      </c>
      <c r="L62" s="5">
        <f t="shared" si="32"/>
        <v>-4.7591743119266117E-2</v>
      </c>
      <c r="M62" s="5">
        <f t="shared" si="31"/>
        <v>-4.7484865700934735E-2</v>
      </c>
      <c r="N62" s="5">
        <f t="shared" si="31"/>
        <v>-4.2689434364994665E-2</v>
      </c>
      <c r="O62" s="5">
        <f t="shared" si="31"/>
        <v>-8.6074808472284908E-2</v>
      </c>
      <c r="P62" s="5"/>
      <c r="Q62" s="2">
        <f t="shared" si="8"/>
        <v>44743</v>
      </c>
      <c r="R62" s="5">
        <f t="shared" si="11"/>
        <v>0.45684523809523814</v>
      </c>
      <c r="S62" s="5">
        <f t="shared" si="12"/>
        <v>0.44920193376245848</v>
      </c>
      <c r="T62" s="5">
        <f t="shared" si="13"/>
        <v>0.18304843304843296</v>
      </c>
      <c r="U62" s="5">
        <f t="shared" si="18"/>
        <v>0.27325124652712995</v>
      </c>
      <c r="V62" s="5">
        <f t="shared" si="14"/>
        <v>0.61330935251798557</v>
      </c>
      <c r="W62" s="5">
        <f t="shared" si="15"/>
        <v>0.25198065644613643</v>
      </c>
      <c r="X62" s="5"/>
    </row>
    <row r="63" spans="1:24" x14ac:dyDescent="0.25">
      <c r="A63" s="2">
        <v>44774</v>
      </c>
      <c r="B63" s="3">
        <f>'Master Data '!R63</f>
        <v>213.3</v>
      </c>
      <c r="C63" s="3">
        <f>'Master Data '!Y63</f>
        <v>11.446435754443874</v>
      </c>
      <c r="D63" s="3">
        <f>'Master Data '!U63</f>
        <v>175.2</v>
      </c>
      <c r="E63" s="7">
        <f>'Wealth Managers '!D88</f>
        <v>137.75855204954303</v>
      </c>
      <c r="F63" s="10">
        <f>'Master Data '!E63</f>
        <v>200.4</v>
      </c>
      <c r="G63" s="8">
        <f>'Master Data '!H63</f>
        <v>1343.8</v>
      </c>
      <c r="H63" s="8"/>
      <c r="I63" s="2">
        <f t="shared" si="4"/>
        <v>44774</v>
      </c>
      <c r="J63" s="5">
        <f t="shared" si="32"/>
        <v>8.9376915219611844E-2</v>
      </c>
      <c r="K63" s="5">
        <f t="shared" si="32"/>
        <v>9.0312829009614376E-2</v>
      </c>
      <c r="L63" s="5">
        <f t="shared" si="32"/>
        <v>5.4786273329319651E-2</v>
      </c>
      <c r="M63" s="5">
        <f t="shared" si="31"/>
        <v>6.6513966997008719E-2</v>
      </c>
      <c r="N63" s="5">
        <f t="shared" si="31"/>
        <v>0.11705685618729096</v>
      </c>
      <c r="O63" s="5">
        <f t="shared" si="31"/>
        <v>0.10437212360289284</v>
      </c>
      <c r="P63" s="5"/>
      <c r="Q63" s="2">
        <f t="shared" si="8"/>
        <v>44774</v>
      </c>
      <c r="R63" s="5">
        <f t="shared" si="11"/>
        <v>0.5870535714285714</v>
      </c>
      <c r="S63" s="5">
        <f t="shared" si="12"/>
        <v>0.58008346020674983</v>
      </c>
      <c r="T63" s="5">
        <f t="shared" si="13"/>
        <v>0.24786324786324773</v>
      </c>
      <c r="U63" s="5">
        <f t="shared" si="18"/>
        <v>0.35794023791753565</v>
      </c>
      <c r="V63" s="5">
        <f t="shared" si="14"/>
        <v>0.80215827338129497</v>
      </c>
      <c r="W63" s="5">
        <f t="shared" si="15"/>
        <v>0.38265253626916346</v>
      </c>
      <c r="X63" s="5"/>
    </row>
    <row r="64" spans="1:24" x14ac:dyDescent="0.25">
      <c r="A64" s="2">
        <v>44805</v>
      </c>
      <c r="B64" s="3">
        <f>'Master Data '!R64</f>
        <v>205.3</v>
      </c>
      <c r="C64" s="3">
        <f>'Master Data '!Y64</f>
        <v>11.11192510613202</v>
      </c>
      <c r="D64" s="3">
        <f>'Master Data '!U64</f>
        <v>172.7</v>
      </c>
      <c r="E64" s="7">
        <f>'Wealth Managers '!D89</f>
        <v>135.30632556767927</v>
      </c>
      <c r="F64" s="10">
        <f>'Master Data '!E64</f>
        <v>194.3</v>
      </c>
      <c r="G64" s="8">
        <f>'Master Data '!H64</f>
        <v>1291.4000000000001</v>
      </c>
      <c r="H64" s="8"/>
      <c r="I64" s="2">
        <f t="shared" si="4"/>
        <v>44805</v>
      </c>
      <c r="J64" s="5">
        <f t="shared" si="32"/>
        <v>-3.7505860290670413E-2</v>
      </c>
      <c r="K64" s="5">
        <f t="shared" si="32"/>
        <v>-2.9224000858257215E-2</v>
      </c>
      <c r="L64" s="5">
        <f t="shared" si="32"/>
        <v>-1.4269406392694065E-2</v>
      </c>
      <c r="M64" s="5">
        <f t="shared" si="31"/>
        <v>-1.7800901979441903E-2</v>
      </c>
      <c r="N64" s="5">
        <f t="shared" si="31"/>
        <v>-3.0439121756486998E-2</v>
      </c>
      <c r="O64" s="5">
        <f t="shared" si="31"/>
        <v>-3.8993897901473333E-2</v>
      </c>
      <c r="P64" s="5"/>
      <c r="Q64" s="2">
        <f t="shared" si="8"/>
        <v>44805</v>
      </c>
      <c r="R64" s="5">
        <f t="shared" si="11"/>
        <v>0.52752976190476197</v>
      </c>
      <c r="S64" s="5">
        <f t="shared" si="12"/>
        <v>0.53390709980954976</v>
      </c>
      <c r="T64" s="5">
        <f t="shared" si="13"/>
        <v>0.23005698005697992</v>
      </c>
      <c r="U64" s="5">
        <f t="shared" si="18"/>
        <v>0.33376767684842562</v>
      </c>
      <c r="V64" s="5">
        <f t="shared" si="14"/>
        <v>0.74730215827338131</v>
      </c>
      <c r="W64" s="5">
        <f t="shared" si="15"/>
        <v>0.32873752443667059</v>
      </c>
      <c r="X64" s="5"/>
    </row>
    <row r="65" spans="1:24" x14ac:dyDescent="0.25">
      <c r="A65" s="2">
        <v>44835</v>
      </c>
      <c r="B65" s="3">
        <f>'Master Data '!R65</f>
        <v>191.2</v>
      </c>
      <c r="C65" s="3">
        <f>'Master Data '!Y65</f>
        <v>10.434123230991322</v>
      </c>
      <c r="D65" s="3">
        <f>'Master Data '!U65</f>
        <v>162.69999999999999</v>
      </c>
      <c r="E65" s="7">
        <f>'Wealth Managers '!D90</f>
        <v>127.16403715718087</v>
      </c>
      <c r="F65" s="10">
        <f>'Master Data '!E65</f>
        <v>184.2</v>
      </c>
      <c r="G65" s="8">
        <f>'Master Data '!H65</f>
        <v>1195.5</v>
      </c>
      <c r="H65" s="8"/>
      <c r="I65" s="2">
        <f t="shared" si="4"/>
        <v>44835</v>
      </c>
      <c r="J65" s="5">
        <f t="shared" si="32"/>
        <v>-6.8679980516317685E-2</v>
      </c>
      <c r="K65" s="5">
        <f t="shared" si="32"/>
        <v>-6.0997700098487803E-2</v>
      </c>
      <c r="L65" s="5">
        <f t="shared" si="32"/>
        <v>-5.7903879559930517E-2</v>
      </c>
      <c r="M65" s="5">
        <f t="shared" si="31"/>
        <v>-6.0176701838124187E-2</v>
      </c>
      <c r="N65" s="5">
        <f t="shared" si="31"/>
        <v>-5.1981471950591981E-2</v>
      </c>
      <c r="O65" s="5">
        <f t="shared" si="31"/>
        <v>-7.4260492488771937E-2</v>
      </c>
      <c r="P65" s="5"/>
      <c r="Q65" s="2">
        <f t="shared" si="8"/>
        <v>44835</v>
      </c>
      <c r="R65" s="5">
        <f t="shared" si="11"/>
        <v>0.42261904761904745</v>
      </c>
      <c r="S65" s="5">
        <f t="shared" si="12"/>
        <v>0.44034229455642565</v>
      </c>
      <c r="T65" s="5">
        <f t="shared" si="13"/>
        <v>0.1588319088319087</v>
      </c>
      <c r="U65" s="5">
        <f t="shared" si="18"/>
        <v>0.25350593703739033</v>
      </c>
      <c r="V65" s="5">
        <f t="shared" si="14"/>
        <v>0.6564748201438847</v>
      </c>
      <c r="W65" s="5">
        <f t="shared" si="15"/>
        <v>0.23006482148369176</v>
      </c>
      <c r="X65" s="5"/>
    </row>
    <row r="66" spans="1:24" x14ac:dyDescent="0.25">
      <c r="A66" s="2">
        <v>44866</v>
      </c>
      <c r="B66" s="3">
        <f>'Master Data '!R66</f>
        <v>199.1</v>
      </c>
      <c r="C66" s="3">
        <f>'Master Data '!Y66</f>
        <v>10.908977146952301</v>
      </c>
      <c r="D66" s="3">
        <f>'Master Data '!U66</f>
        <v>166.8</v>
      </c>
      <c r="E66" s="7">
        <f>'Wealth Managers '!D91</f>
        <v>130.11405190209388</v>
      </c>
      <c r="F66" s="10">
        <f>'Master Data '!E66</f>
        <v>193.6</v>
      </c>
      <c r="G66" s="8">
        <f>'Master Data '!H66</f>
        <v>1237.5999999999999</v>
      </c>
      <c r="H66" s="8"/>
      <c r="I66" s="2">
        <f t="shared" ref="I66:I104" si="33">A66</f>
        <v>44866</v>
      </c>
      <c r="J66" s="5">
        <f t="shared" si="32"/>
        <v>4.1317991631799195E-2</v>
      </c>
      <c r="K66" s="5">
        <f t="shared" si="32"/>
        <v>4.5509709387998545E-2</v>
      </c>
      <c r="L66" s="5">
        <f t="shared" si="32"/>
        <v>2.5199754148740153E-2</v>
      </c>
      <c r="M66" s="5">
        <f t="shared" si="31"/>
        <v>2.319849865466795E-2</v>
      </c>
      <c r="N66" s="5">
        <f t="shared" si="31"/>
        <v>5.1031487513572241E-2</v>
      </c>
      <c r="O66" s="5">
        <f t="shared" si="31"/>
        <v>3.5215391049769895E-2</v>
      </c>
      <c r="P66" s="5"/>
      <c r="Q66" s="2">
        <f t="shared" si="8"/>
        <v>44866</v>
      </c>
      <c r="R66" s="5">
        <f t="shared" si="11"/>
        <v>0.48139880952380942</v>
      </c>
      <c r="S66" s="5">
        <f t="shared" si="12"/>
        <v>0.5058918538009316</v>
      </c>
      <c r="T66" s="5">
        <f t="shared" si="13"/>
        <v>0.18803418803418806</v>
      </c>
      <c r="U66" s="5">
        <f t="shared" si="18"/>
        <v>0.28258539283137052</v>
      </c>
      <c r="V66" s="5">
        <f t="shared" si="14"/>
        <v>0.74100719424460426</v>
      </c>
      <c r="W66" s="5">
        <f t="shared" si="15"/>
        <v>0.27338203518880538</v>
      </c>
      <c r="X66" s="5"/>
    </row>
    <row r="67" spans="1:24" x14ac:dyDescent="0.25">
      <c r="A67" s="2">
        <v>44896</v>
      </c>
      <c r="B67" s="3">
        <f>'Master Data '!R67</f>
        <v>205.9</v>
      </c>
      <c r="C67" s="3">
        <f>'Master Data '!Y67</f>
        <v>11.221254237571349</v>
      </c>
      <c r="D67" s="3">
        <f>'Master Data '!U67</f>
        <v>173</v>
      </c>
      <c r="E67" s="7">
        <f>'Wealth Managers '!D92</f>
        <v>133.4070333235035</v>
      </c>
      <c r="F67" s="10">
        <f>'Master Data '!E67</f>
        <v>199.7</v>
      </c>
      <c r="G67" s="8">
        <f>'Master Data '!H67</f>
        <v>1312.5</v>
      </c>
      <c r="H67" s="8"/>
      <c r="I67" s="2">
        <f t="shared" si="33"/>
        <v>44896</v>
      </c>
      <c r="J67" s="5">
        <f t="shared" si="32"/>
        <v>3.4153691612255205E-2</v>
      </c>
      <c r="K67" s="5">
        <f t="shared" si="32"/>
        <v>2.8625698487808337E-2</v>
      </c>
      <c r="L67" s="5">
        <f t="shared" si="32"/>
        <v>3.7170263788968753E-2</v>
      </c>
      <c r="M67" s="5">
        <f t="shared" si="31"/>
        <v>2.5308422674343203E-2</v>
      </c>
      <c r="N67" s="5">
        <f t="shared" si="31"/>
        <v>3.1508264462809889E-2</v>
      </c>
      <c r="O67" s="5">
        <f t="shared" si="31"/>
        <v>6.0520361990950303E-2</v>
      </c>
      <c r="P67" s="5"/>
      <c r="Q67" s="2">
        <f t="shared" ref="Q67:Q104" si="34">I67</f>
        <v>44896</v>
      </c>
      <c r="R67" s="5">
        <f t="shared" si="11"/>
        <v>0.53199404761904756</v>
      </c>
      <c r="S67" s="5">
        <f t="shared" si="12"/>
        <v>0.54899905996308385</v>
      </c>
      <c r="T67" s="5">
        <f t="shared" si="13"/>
        <v>0.23219373219373216</v>
      </c>
      <c r="U67" s="5">
        <f t="shared" si="18"/>
        <v>0.31504560606908533</v>
      </c>
      <c r="V67" s="5">
        <f t="shared" si="14"/>
        <v>0.79586330935251781</v>
      </c>
      <c r="W67" s="5">
        <f t="shared" si="15"/>
        <v>0.35044757691120487</v>
      </c>
      <c r="X67" s="5"/>
    </row>
    <row r="68" spans="1:24" x14ac:dyDescent="0.25">
      <c r="A68" s="2">
        <v>44927</v>
      </c>
      <c r="B68" s="3">
        <f>'Master Data '!R68</f>
        <v>194.4</v>
      </c>
      <c r="C68" s="3">
        <f>'Master Data '!Y68</f>
        <v>10.518713952265482</v>
      </c>
      <c r="D68" s="3">
        <f>'Master Data '!U68</f>
        <v>164.5</v>
      </c>
      <c r="E68" s="7">
        <f>'Wealth Managers '!D93</f>
        <v>128.90054556178126</v>
      </c>
      <c r="F68" s="10">
        <f>'Master Data '!E68</f>
        <v>184.3</v>
      </c>
      <c r="G68" s="8">
        <f>'Master Data '!H68</f>
        <v>1236.2</v>
      </c>
      <c r="H68" s="8"/>
      <c r="I68" s="2">
        <f t="shared" si="33"/>
        <v>44927</v>
      </c>
      <c r="J68" s="5">
        <f t="shared" si="32"/>
        <v>-5.5852355512384648E-2</v>
      </c>
      <c r="K68" s="5">
        <f t="shared" si="32"/>
        <v>-6.2607999999999983E-2</v>
      </c>
      <c r="L68" s="5">
        <f t="shared" si="32"/>
        <v>-4.9132947976878616E-2</v>
      </c>
      <c r="M68" s="5">
        <f t="shared" si="31"/>
        <v>-3.3779986327964411E-2</v>
      </c>
      <c r="N68" s="5">
        <f t="shared" si="31"/>
        <v>-7.7115673510265284E-2</v>
      </c>
      <c r="O68" s="5">
        <f t="shared" si="31"/>
        <v>-5.8133333333333301E-2</v>
      </c>
      <c r="P68" s="5"/>
      <c r="Q68" s="2">
        <f t="shared" si="34"/>
        <v>44927</v>
      </c>
      <c r="R68" s="5">
        <f t="shared" ref="R68:R95" si="35">(B68-$B$2)/$B$2</f>
        <v>0.4464285714285714</v>
      </c>
      <c r="S68" s="5">
        <f t="shared" ref="S68:S95" si="36">(C68-$C$2)/$C$2</f>
        <v>0.45201932681691509</v>
      </c>
      <c r="T68" s="5">
        <f t="shared" ref="T68:T95" si="37">(D68-$D$2)/$D$2</f>
        <v>0.17165242165242162</v>
      </c>
      <c r="U68" s="5">
        <f t="shared" si="18"/>
        <v>0.27062338347542197</v>
      </c>
      <c r="V68" s="5">
        <f t="shared" ref="V68:V95" si="38">(F68-$F$2)/$F$2</f>
        <v>0.65737410071942448</v>
      </c>
      <c r="W68" s="5">
        <f t="shared" ref="W68:W95" si="39">(G68-$G$2)/$G$2</f>
        <v>0.27194155777343354</v>
      </c>
      <c r="X68" s="5"/>
    </row>
    <row r="69" spans="1:24" x14ac:dyDescent="0.25">
      <c r="A69" s="2">
        <v>44958</v>
      </c>
      <c r="B69" s="3">
        <f>'Master Data '!R69</f>
        <v>203.7</v>
      </c>
      <c r="C69" s="3">
        <f>'Master Data '!Y69</f>
        <v>11.016953876042441</v>
      </c>
      <c r="D69" s="3">
        <f>'Master Data '!U69</f>
        <v>170.8</v>
      </c>
      <c r="E69" s="7">
        <f>'Wealth Managers '!D94</f>
        <v>134.07667354762614</v>
      </c>
      <c r="F69" s="10">
        <f>'Master Data '!E69</f>
        <v>191.3</v>
      </c>
      <c r="G69" s="8">
        <f>'Master Data '!H69</f>
        <v>1346</v>
      </c>
      <c r="H69" s="8"/>
      <c r="I69" s="2">
        <f t="shared" si="33"/>
        <v>44958</v>
      </c>
      <c r="J69" s="5">
        <f t="shared" si="32"/>
        <v>4.783950617283942E-2</v>
      </c>
      <c r="K69" s="5">
        <f t="shared" si="32"/>
        <v>4.7366999999999972E-2</v>
      </c>
      <c r="L69" s="5">
        <f t="shared" si="32"/>
        <v>3.8297872340425601E-2</v>
      </c>
      <c r="M69" s="5">
        <f t="shared" si="31"/>
        <v>4.0155981988175521E-2</v>
      </c>
      <c r="N69" s="5">
        <f t="shared" si="31"/>
        <v>3.7981551817688551E-2</v>
      </c>
      <c r="O69" s="5">
        <f t="shared" si="31"/>
        <v>8.8820579194305083E-2</v>
      </c>
      <c r="P69" s="5"/>
      <c r="Q69" s="2">
        <f t="shared" si="34"/>
        <v>44958</v>
      </c>
      <c r="R69" s="5">
        <f t="shared" si="35"/>
        <v>0.51562499999999989</v>
      </c>
      <c r="S69" s="5">
        <f t="shared" si="36"/>
        <v>0.52079712627025188</v>
      </c>
      <c r="T69" s="5">
        <f t="shared" si="37"/>
        <v>0.21652421652421655</v>
      </c>
      <c r="U69" s="5">
        <f t="shared" ref="U69:U95" si="40">(E69-$E$2)/$E$2</f>
        <v>0.32164651317601567</v>
      </c>
      <c r="V69" s="5">
        <f t="shared" si="38"/>
        <v>0.72032374100719432</v>
      </c>
      <c r="W69" s="5">
        <f t="shared" si="39"/>
        <v>0.3849161436361766</v>
      </c>
      <c r="X69" s="5"/>
    </row>
    <row r="70" spans="1:24" x14ac:dyDescent="0.25">
      <c r="A70" s="2">
        <v>44986</v>
      </c>
      <c r="B70" s="3">
        <f>'Master Data '!R70</f>
        <v>201.8</v>
      </c>
      <c r="C70" s="3">
        <f>'Master Data '!Y70</f>
        <v>10.969468795186456</v>
      </c>
      <c r="D70" s="3">
        <f>'Master Data '!U70</f>
        <v>168.3</v>
      </c>
      <c r="E70" s="7">
        <f>'Wealth Managers '!D95</f>
        <v>133.39110881745805</v>
      </c>
      <c r="F70" s="10">
        <f>'Master Data '!E70</f>
        <v>190.6</v>
      </c>
      <c r="G70" s="8">
        <f>'Master Data '!H70</f>
        <v>1340.1</v>
      </c>
      <c r="H70" s="8"/>
      <c r="I70" s="2">
        <f t="shared" si="33"/>
        <v>44986</v>
      </c>
      <c r="J70" s="5">
        <f t="shared" si="32"/>
        <v>-9.3274423171329276E-3</v>
      </c>
      <c r="K70" s="5">
        <f t="shared" si="32"/>
        <v>-4.3101824143283807E-3</v>
      </c>
      <c r="L70" s="5">
        <f t="shared" si="32"/>
        <v>-1.4637002341920374E-2</v>
      </c>
      <c r="M70" s="5">
        <f t="shared" si="31"/>
        <v>-5.1132289609241589E-3</v>
      </c>
      <c r="N70" s="5">
        <f t="shared" si="31"/>
        <v>-3.6591740721380922E-3</v>
      </c>
      <c r="O70" s="5">
        <f t="shared" si="31"/>
        <v>-4.3833580980684184E-3</v>
      </c>
      <c r="P70" s="5"/>
      <c r="Q70" s="2">
        <f t="shared" si="34"/>
        <v>44986</v>
      </c>
      <c r="R70" s="5">
        <f t="shared" si="35"/>
        <v>0.50148809523809523</v>
      </c>
      <c r="S70" s="5">
        <f t="shared" si="36"/>
        <v>0.51424221324084063</v>
      </c>
      <c r="T70" s="5">
        <f t="shared" si="37"/>
        <v>0.19871794871794876</v>
      </c>
      <c r="U70" s="5">
        <f t="shared" si="40"/>
        <v>0.31488863194873962</v>
      </c>
      <c r="V70" s="5">
        <f t="shared" si="38"/>
        <v>0.71402877697841716</v>
      </c>
      <c r="W70" s="5">
        <f t="shared" si="39"/>
        <v>0.37884556024282329</v>
      </c>
      <c r="X70" s="5"/>
    </row>
    <row r="71" spans="1:24" x14ac:dyDescent="0.25">
      <c r="A71" s="2">
        <v>45017</v>
      </c>
      <c r="B71" s="3">
        <f>'Master Data '!R71</f>
        <v>203.7</v>
      </c>
      <c r="C71" s="3">
        <f>'Master Data '!Y71</f>
        <v>10.863284107195247</v>
      </c>
      <c r="D71" s="3">
        <f>'Master Data '!U71</f>
        <v>169.4</v>
      </c>
      <c r="E71" s="7">
        <f>'Wealth Managers '!D96</f>
        <v>133.62341492185203</v>
      </c>
      <c r="F71" s="10">
        <f>'Master Data '!E71</f>
        <v>193.4</v>
      </c>
      <c r="G71" s="8">
        <f>'Master Data '!H71</f>
        <v>1374.6</v>
      </c>
      <c r="H71" s="8"/>
      <c r="I71" s="2">
        <f t="shared" si="33"/>
        <v>45017</v>
      </c>
      <c r="J71" s="5">
        <f t="shared" si="32"/>
        <v>9.4152626362734252E-3</v>
      </c>
      <c r="K71" s="5">
        <f t="shared" si="32"/>
        <v>-9.6800209721919096E-3</v>
      </c>
      <c r="L71" s="5">
        <f t="shared" si="32"/>
        <v>6.5359477124182662E-3</v>
      </c>
      <c r="M71" s="5">
        <f t="shared" si="31"/>
        <v>1.741541145084031E-3</v>
      </c>
      <c r="N71" s="5">
        <f t="shared" si="31"/>
        <v>1.4690451206715695E-2</v>
      </c>
      <c r="O71" s="5">
        <f t="shared" si="31"/>
        <v>2.5744347436758453E-2</v>
      </c>
      <c r="P71" s="5"/>
      <c r="Q71" s="2">
        <f t="shared" si="34"/>
        <v>45017</v>
      </c>
      <c r="R71" s="5">
        <f t="shared" si="35"/>
        <v>0.51562499999999989</v>
      </c>
      <c r="S71" s="5">
        <f t="shared" si="36"/>
        <v>0.49958431685969107</v>
      </c>
      <c r="T71" s="5">
        <f t="shared" si="37"/>
        <v>0.20655270655270655</v>
      </c>
      <c r="U71" s="5">
        <f t="shared" si="40"/>
        <v>0.31717856460248162</v>
      </c>
      <c r="V71" s="5">
        <f t="shared" si="38"/>
        <v>0.73920863309352514</v>
      </c>
      <c r="W71" s="5">
        <f t="shared" si="39"/>
        <v>0.41434303940734635</v>
      </c>
      <c r="X71" s="5"/>
    </row>
    <row r="72" spans="1:24" x14ac:dyDescent="0.25">
      <c r="A72" s="2">
        <v>45047</v>
      </c>
      <c r="B72" s="3">
        <f>'Master Data '!R72</f>
        <v>204.7</v>
      </c>
      <c r="C72" s="3">
        <f>'Master Data '!Y72</f>
        <v>11.011838478775632</v>
      </c>
      <c r="D72" s="3">
        <f>'Master Data '!U72</f>
        <v>169.3</v>
      </c>
      <c r="E72" s="7">
        <f>'Wealth Managers '!D97</f>
        <v>133.89796520200539</v>
      </c>
      <c r="F72" s="10">
        <f>'Master Data '!E72</f>
        <v>195.4</v>
      </c>
      <c r="G72" s="8">
        <f>'Master Data '!H72</f>
        <v>1377</v>
      </c>
      <c r="H72" s="8"/>
      <c r="I72" s="2">
        <f t="shared" si="33"/>
        <v>45047</v>
      </c>
      <c r="J72" s="5">
        <f t="shared" si="32"/>
        <v>4.9091801669121256E-3</v>
      </c>
      <c r="K72" s="5">
        <f t="shared" si="32"/>
        <v>1.3674904394886504E-2</v>
      </c>
      <c r="L72" s="5">
        <f t="shared" si="32"/>
        <v>-5.9031877213692042E-4</v>
      </c>
      <c r="M72" s="5">
        <f t="shared" si="31"/>
        <v>2.0546569649782602E-3</v>
      </c>
      <c r="N72" s="5">
        <f t="shared" si="31"/>
        <v>1.0341261633919338E-2</v>
      </c>
      <c r="O72" s="5">
        <f t="shared" si="31"/>
        <v>1.7459624618071374E-3</v>
      </c>
      <c r="P72" s="5"/>
      <c r="Q72" s="2">
        <f t="shared" si="34"/>
        <v>45047</v>
      </c>
      <c r="R72" s="5">
        <f t="shared" si="35"/>
        <v>0.52306547619047605</v>
      </c>
      <c r="S72" s="5">
        <f t="shared" si="36"/>
        <v>0.52009098902481854</v>
      </c>
      <c r="T72" s="5">
        <f t="shared" si="37"/>
        <v>0.20584045584045588</v>
      </c>
      <c r="U72" s="5">
        <f t="shared" si="40"/>
        <v>0.31988491471436215</v>
      </c>
      <c r="V72" s="5">
        <f t="shared" si="38"/>
        <v>0.7571942446043165</v>
      </c>
      <c r="W72" s="5">
        <f t="shared" si="39"/>
        <v>0.4168124292622698</v>
      </c>
      <c r="X72" s="5"/>
    </row>
    <row r="73" spans="1:24" x14ac:dyDescent="0.25">
      <c r="A73" s="2">
        <v>45078</v>
      </c>
      <c r="B73" s="3">
        <f>'Master Data '!R73</f>
        <v>208.9</v>
      </c>
      <c r="C73" s="3">
        <f>'Master Data '!Y73</f>
        <v>11.211588039970993</v>
      </c>
      <c r="D73" s="3">
        <f>'Master Data '!U73</f>
        <v>171</v>
      </c>
      <c r="E73" s="7">
        <f>'Wealth Managers '!D98</f>
        <v>135.60409908581548</v>
      </c>
      <c r="F73" s="10">
        <f>'Master Data '!E73</f>
        <v>195.9</v>
      </c>
      <c r="G73" s="8">
        <f>'Master Data '!H73</f>
        <v>1398.8</v>
      </c>
      <c r="H73" s="8"/>
      <c r="I73" s="2">
        <f t="shared" si="33"/>
        <v>45078</v>
      </c>
      <c r="J73" s="5">
        <f t="shared" si="32"/>
        <v>2.0517830972154458E-2</v>
      </c>
      <c r="K73" s="5">
        <f t="shared" si="32"/>
        <v>1.8139528797154178E-2</v>
      </c>
      <c r="L73" s="5">
        <f t="shared" si="32"/>
        <v>1.004134672179556E-2</v>
      </c>
      <c r="M73" s="5">
        <f t="shared" si="31"/>
        <v>1.2742044893931888E-2</v>
      </c>
      <c r="N73" s="5">
        <f t="shared" si="31"/>
        <v>2.5588536335721594E-3</v>
      </c>
      <c r="O73" s="5">
        <f t="shared" si="31"/>
        <v>1.5831517792302074E-2</v>
      </c>
      <c r="P73" s="5"/>
      <c r="Q73" s="2">
        <f t="shared" si="34"/>
        <v>45078</v>
      </c>
      <c r="R73" s="5">
        <f t="shared" si="35"/>
        <v>0.55431547619047616</v>
      </c>
      <c r="S73" s="5">
        <f t="shared" si="36"/>
        <v>0.54766472329452875</v>
      </c>
      <c r="T73" s="5">
        <f t="shared" si="37"/>
        <v>0.2179487179487179</v>
      </c>
      <c r="U73" s="5">
        <f t="shared" si="40"/>
        <v>0.33670294755247604</v>
      </c>
      <c r="V73" s="5">
        <f t="shared" si="38"/>
        <v>0.76169064748201443</v>
      </c>
      <c r="W73" s="5">
        <f t="shared" si="39"/>
        <v>0.43924272044449014</v>
      </c>
      <c r="X73" s="5"/>
    </row>
    <row r="74" spans="1:24" x14ac:dyDescent="0.25">
      <c r="A74" s="2">
        <v>45108</v>
      </c>
      <c r="B74" s="3">
        <f>'Master Data '!R74</f>
        <v>215.9</v>
      </c>
      <c r="C74" s="3">
        <f>'Master Data '!Y74</f>
        <v>11.552027908270258</v>
      </c>
      <c r="D74" s="3">
        <f>'Master Data '!U74</f>
        <v>175.7</v>
      </c>
      <c r="E74" s="7">
        <f>'Wealth Managers '!D99</f>
        <v>137.18143615452675</v>
      </c>
      <c r="F74" s="10">
        <f>'Master Data '!E74</f>
        <v>202.2</v>
      </c>
      <c r="G74" s="8">
        <f>'Master Data '!H74</f>
        <v>1416.7</v>
      </c>
      <c r="H74" s="8"/>
      <c r="I74" s="2">
        <f t="shared" si="33"/>
        <v>45108</v>
      </c>
      <c r="J74" s="5">
        <f t="shared" si="32"/>
        <v>3.3508855911919579E-2</v>
      </c>
      <c r="K74" s="5">
        <f t="shared" si="32"/>
        <v>3.0364999773943364E-2</v>
      </c>
      <c r="L74" s="5">
        <f t="shared" si="32"/>
        <v>2.7485380116958998E-2</v>
      </c>
      <c r="M74" s="5">
        <f t="shared" si="31"/>
        <v>1.16319276433751E-2</v>
      </c>
      <c r="N74" s="5">
        <f t="shared" si="31"/>
        <v>3.21592649310872E-2</v>
      </c>
      <c r="O74" s="5">
        <f t="shared" si="31"/>
        <v>1.2796682871032378E-2</v>
      </c>
      <c r="P74" s="5"/>
      <c r="Q74" s="2">
        <f t="shared" si="34"/>
        <v>45108</v>
      </c>
      <c r="R74" s="5">
        <f t="shared" si="35"/>
        <v>0.60639880952380953</v>
      </c>
      <c r="S74" s="5">
        <f t="shared" si="36"/>
        <v>0.59465956226750727</v>
      </c>
      <c r="T74" s="5">
        <f t="shared" si="37"/>
        <v>0.25142450142450129</v>
      </c>
      <c r="U74" s="5">
        <f t="shared" si="40"/>
        <v>0.35225137951909263</v>
      </c>
      <c r="V74" s="5">
        <f t="shared" si="38"/>
        <v>0.81834532374100699</v>
      </c>
      <c r="W74" s="5">
        <f t="shared" si="39"/>
        <v>0.45766025311246022</v>
      </c>
      <c r="X74" s="5"/>
    </row>
    <row r="75" spans="1:24" x14ac:dyDescent="0.25">
      <c r="A75" s="2">
        <v>45139</v>
      </c>
      <c r="B75" s="3">
        <f>'Master Data '!R75</f>
        <v>220.7</v>
      </c>
      <c r="C75" s="3">
        <f>'Master Data '!Y75</f>
        <v>11.761188812525432</v>
      </c>
      <c r="D75" s="3">
        <f>'Master Data '!U75</f>
        <v>179.7</v>
      </c>
      <c r="E75" s="7">
        <f>'Wealth Managers '!D100</f>
        <v>139.87429961663233</v>
      </c>
      <c r="F75" s="10">
        <f>'Master Data '!E75</f>
        <v>202.9</v>
      </c>
      <c r="G75" s="8">
        <f>'Master Data '!H75</f>
        <v>1412.7</v>
      </c>
      <c r="H75" s="8"/>
      <c r="I75" s="2">
        <f t="shared" si="33"/>
        <v>45139</v>
      </c>
      <c r="J75" s="5">
        <f t="shared" si="32"/>
        <v>2.2232515053265321E-2</v>
      </c>
      <c r="K75" s="5">
        <f t="shared" si="32"/>
        <v>1.8105990213669178E-2</v>
      </c>
      <c r="L75" s="5">
        <f t="shared" si="32"/>
        <v>2.2766078542970976E-2</v>
      </c>
      <c r="M75" s="5">
        <f t="shared" si="31"/>
        <v>1.9629940738280557E-2</v>
      </c>
      <c r="N75" s="5">
        <f t="shared" si="31"/>
        <v>3.461918892186039E-3</v>
      </c>
      <c r="O75" s="5">
        <f t="shared" si="31"/>
        <v>-2.8234629773417094E-3</v>
      </c>
      <c r="P75" s="5"/>
      <c r="Q75" s="2">
        <f t="shared" si="34"/>
        <v>45139</v>
      </c>
      <c r="R75" s="5">
        <f t="shared" si="35"/>
        <v>0.64211309523809512</v>
      </c>
      <c r="S75" s="5">
        <f t="shared" si="36"/>
        <v>0.62353245269605673</v>
      </c>
      <c r="T75" s="5">
        <f t="shared" si="37"/>
        <v>0.27991452991452981</v>
      </c>
      <c r="U75" s="5">
        <f t="shared" si="40"/>
        <v>0.37879599396231056</v>
      </c>
      <c r="V75" s="5">
        <f t="shared" si="38"/>
        <v>0.82464028776978415</v>
      </c>
      <c r="W75" s="5">
        <f t="shared" si="39"/>
        <v>0.45354460335425462</v>
      </c>
      <c r="X75" s="5"/>
    </row>
    <row r="76" spans="1:24" x14ac:dyDescent="0.25">
      <c r="A76" s="2">
        <v>45170</v>
      </c>
      <c r="B76" s="3">
        <f>'Master Data '!R76</f>
        <v>220</v>
      </c>
      <c r="C76" s="3">
        <f>'Master Data '!Y76</f>
        <v>11.663399736325022</v>
      </c>
      <c r="D76" s="3">
        <f>'Master Data '!U76</f>
        <v>176.8</v>
      </c>
      <c r="E76" s="7">
        <f>'Wealth Managers '!D101</f>
        <v>138.35350928929526</v>
      </c>
      <c r="F76" s="10">
        <f>'Master Data '!E76</f>
        <v>200.5</v>
      </c>
      <c r="G76" s="8">
        <f>'Master Data '!H76</f>
        <v>1410.4</v>
      </c>
      <c r="H76" s="8"/>
      <c r="I76" s="2">
        <f t="shared" si="33"/>
        <v>45170</v>
      </c>
      <c r="J76" s="5">
        <f t="shared" si="32"/>
        <v>-3.1717263253284488E-3</v>
      </c>
      <c r="K76" s="5">
        <f t="shared" si="32"/>
        <v>-8.3145571216633029E-3</v>
      </c>
      <c r="L76" s="5">
        <f t="shared" si="32"/>
        <v>-1.6138007790762257E-2</v>
      </c>
      <c r="M76" s="5">
        <f t="shared" si="31"/>
        <v>-1.0872550078929809E-2</v>
      </c>
      <c r="N76" s="5">
        <f t="shared" si="31"/>
        <v>-1.1828486939379032E-2</v>
      </c>
      <c r="O76" s="5">
        <f t="shared" si="31"/>
        <v>-1.6280880583279922E-3</v>
      </c>
      <c r="P76" s="5"/>
      <c r="Q76" s="2">
        <f t="shared" si="34"/>
        <v>45170</v>
      </c>
      <c r="R76" s="5">
        <f t="shared" si="35"/>
        <v>0.63690476190476186</v>
      </c>
      <c r="S76" s="5">
        <f t="shared" si="36"/>
        <v>0.61003349937924123</v>
      </c>
      <c r="T76" s="5">
        <f t="shared" si="37"/>
        <v>0.2592592592592593</v>
      </c>
      <c r="U76" s="5">
        <f t="shared" si="40"/>
        <v>0.36380496546932756</v>
      </c>
      <c r="V76" s="5">
        <f t="shared" si="38"/>
        <v>0.80305755395683454</v>
      </c>
      <c r="W76" s="5">
        <f t="shared" si="39"/>
        <v>0.45117810474328646</v>
      </c>
      <c r="X76" s="5"/>
    </row>
    <row r="77" spans="1:24" x14ac:dyDescent="0.25">
      <c r="A77" s="2">
        <v>45200</v>
      </c>
      <c r="B77" s="3">
        <f>'Master Data '!R77</f>
        <v>215.2</v>
      </c>
      <c r="C77" s="3">
        <f>'Master Data '!Y77</f>
        <v>11.43874968773761</v>
      </c>
      <c r="D77" s="3">
        <f>'Master Data '!U77</f>
        <v>173.6</v>
      </c>
      <c r="E77" s="7">
        <f>'Wealth Managers '!D102</f>
        <v>136.19470657623125</v>
      </c>
      <c r="F77" s="10">
        <f>'Master Data '!E77</f>
        <v>195.6</v>
      </c>
      <c r="G77" s="8">
        <f>'Master Data '!H77</f>
        <v>1400.3</v>
      </c>
      <c r="H77" s="8"/>
      <c r="I77" s="2">
        <f t="shared" si="33"/>
        <v>45200</v>
      </c>
      <c r="J77" s="5">
        <f t="shared" si="32"/>
        <v>-2.1818181818181868E-2</v>
      </c>
      <c r="K77" s="5">
        <f t="shared" si="32"/>
        <v>-1.926111199702361E-2</v>
      </c>
      <c r="L77" s="5">
        <f t="shared" si="32"/>
        <v>-1.8099547511312312E-2</v>
      </c>
      <c r="M77" s="5">
        <f t="shared" si="31"/>
        <v>-1.5603526966200614E-2</v>
      </c>
      <c r="N77" s="5">
        <f t="shared" si="31"/>
        <v>-2.4438902743142171E-2</v>
      </c>
      <c r="O77" s="5">
        <f t="shared" si="31"/>
        <v>-7.1610890527510889E-3</v>
      </c>
      <c r="P77" s="5"/>
      <c r="Q77" s="2">
        <f t="shared" si="34"/>
        <v>45200</v>
      </c>
      <c r="R77" s="5">
        <f t="shared" si="35"/>
        <v>0.60119047619047605</v>
      </c>
      <c r="S77" s="5">
        <f t="shared" si="36"/>
        <v>0.57902246382873779</v>
      </c>
      <c r="T77" s="5">
        <f t="shared" si="37"/>
        <v>0.23646723646723639</v>
      </c>
      <c r="U77" s="5">
        <f t="shared" si="40"/>
        <v>0.3425247979139886</v>
      </c>
      <c r="V77" s="5">
        <f t="shared" si="38"/>
        <v>0.75899280575539563</v>
      </c>
      <c r="W77" s="5">
        <f t="shared" si="39"/>
        <v>0.44078608910381722</v>
      </c>
      <c r="X77" s="5"/>
    </row>
    <row r="78" spans="1:24" x14ac:dyDescent="0.25">
      <c r="A78" s="2">
        <v>45231</v>
      </c>
      <c r="B78" s="3">
        <f>'Master Data '!R78</f>
        <v>211.3</v>
      </c>
      <c r="C78" s="3">
        <f>'Master Data '!Y78</f>
        <v>11.171725707695611</v>
      </c>
      <c r="D78" s="3">
        <f>'Master Data '!U78</f>
        <v>169.2</v>
      </c>
      <c r="E78" s="7">
        <f>'Wealth Managers '!D103</f>
        <v>133.04253907401952</v>
      </c>
      <c r="F78" s="10">
        <f>'Master Data '!E78</f>
        <v>193.3</v>
      </c>
      <c r="G78" s="8">
        <f>'Master Data '!H78</f>
        <v>1376.8</v>
      </c>
      <c r="H78" s="8"/>
      <c r="I78" s="2">
        <f t="shared" si="33"/>
        <v>45231</v>
      </c>
      <c r="J78" s="5">
        <f t="shared" si="32"/>
        <v>-1.8122676579925546E-2</v>
      </c>
      <c r="K78" s="5">
        <f t="shared" si="32"/>
        <v>-2.334380831221881E-2</v>
      </c>
      <c r="L78" s="5">
        <f t="shared" si="32"/>
        <v>-2.5345622119815701E-2</v>
      </c>
      <c r="M78" s="5">
        <f t="shared" si="31"/>
        <v>-2.3144566932543739E-2</v>
      </c>
      <c r="N78" s="5">
        <f t="shared" si="31"/>
        <v>-1.1758691206543881E-2</v>
      </c>
      <c r="O78" s="5">
        <f t="shared" si="31"/>
        <v>-1.6782118117546242E-2</v>
      </c>
      <c r="P78" s="5"/>
      <c r="Q78" s="2">
        <f t="shared" si="34"/>
        <v>45231</v>
      </c>
      <c r="R78" s="5">
        <f t="shared" si="35"/>
        <v>0.57217261904761907</v>
      </c>
      <c r="S78" s="5">
        <f t="shared" si="36"/>
        <v>0.54216206611243234</v>
      </c>
      <c r="T78" s="5">
        <f t="shared" si="37"/>
        <v>0.20512820512820501</v>
      </c>
      <c r="U78" s="5">
        <f t="shared" si="40"/>
        <v>0.31145264287006852</v>
      </c>
      <c r="V78" s="5">
        <f t="shared" si="38"/>
        <v>0.73830935251798568</v>
      </c>
      <c r="W78" s="5">
        <f t="shared" si="39"/>
        <v>0.41660664677435949</v>
      </c>
      <c r="X78" s="5"/>
    </row>
    <row r="79" spans="1:24" x14ac:dyDescent="0.25">
      <c r="A79" s="2">
        <v>45261</v>
      </c>
      <c r="B79" s="3">
        <f>'Master Data '!R79</f>
        <v>222.9</v>
      </c>
      <c r="C79" s="3">
        <f>'Master Data '!Y79</f>
        <v>11.775268672552327</v>
      </c>
      <c r="D79" s="3">
        <f>'Master Data '!U79</f>
        <v>177.4</v>
      </c>
      <c r="E79" s="7">
        <f>'Wealth Managers '!D104</f>
        <v>138.63867590681221</v>
      </c>
      <c r="F79" s="10">
        <f>'Master Data '!E79</f>
        <v>206.4</v>
      </c>
      <c r="G79" s="8">
        <f>'Master Data '!H79</f>
        <v>1467.7</v>
      </c>
      <c r="H79" s="8"/>
      <c r="I79" s="2">
        <f t="shared" si="33"/>
        <v>45261</v>
      </c>
      <c r="J79" s="5">
        <f t="shared" si="32"/>
        <v>5.4898248935163242E-2</v>
      </c>
      <c r="K79" s="5">
        <f t="shared" si="32"/>
        <v>5.4024148161905504E-2</v>
      </c>
      <c r="L79" s="5">
        <f t="shared" si="32"/>
        <v>4.8463356973995377E-2</v>
      </c>
      <c r="M79" s="5">
        <f t="shared" si="31"/>
        <v>4.2062763321731478E-2</v>
      </c>
      <c r="N79" s="5">
        <f t="shared" si="31"/>
        <v>6.7770305225038768E-2</v>
      </c>
      <c r="O79" s="5">
        <f t="shared" si="31"/>
        <v>6.6022661243463177E-2</v>
      </c>
      <c r="P79" s="5"/>
      <c r="Q79" s="2">
        <f t="shared" si="34"/>
        <v>45261</v>
      </c>
      <c r="R79" s="5">
        <f t="shared" si="35"/>
        <v>0.65848214285714279</v>
      </c>
      <c r="S79" s="5">
        <f t="shared" si="36"/>
        <v>0.62547605806176065</v>
      </c>
      <c r="T79" s="5">
        <f t="shared" si="37"/>
        <v>0.2635327635327635</v>
      </c>
      <c r="U79" s="5">
        <f t="shared" si="40"/>
        <v>0.36661596499477145</v>
      </c>
      <c r="V79" s="5">
        <f t="shared" si="38"/>
        <v>0.85611510791366907</v>
      </c>
      <c r="W79" s="5">
        <f t="shared" si="39"/>
        <v>0.5101347875295813</v>
      </c>
      <c r="X79" s="5"/>
    </row>
    <row r="80" spans="1:24" x14ac:dyDescent="0.25">
      <c r="A80" s="2">
        <v>45292</v>
      </c>
      <c r="B80" s="3">
        <f>'Master Data '!R80</f>
        <v>230</v>
      </c>
      <c r="C80" s="3">
        <f>'Master Data '!Y80</f>
        <v>12.182343265358222</v>
      </c>
      <c r="D80" s="3">
        <f>'Master Data '!U80</f>
        <v>182.9</v>
      </c>
      <c r="E80" s="7">
        <f>'Wealth Managers '!D105</f>
        <v>142.50471837216165</v>
      </c>
      <c r="F80" s="10">
        <f>'Master Data '!E80</f>
        <v>214.3</v>
      </c>
      <c r="G80" s="8">
        <f>'Master Data '!H80</f>
        <v>1532.3</v>
      </c>
      <c r="H80" s="8"/>
      <c r="I80" s="2">
        <f t="shared" si="33"/>
        <v>45292</v>
      </c>
      <c r="J80" s="5">
        <f t="shared" si="32"/>
        <v>3.1852848811126037E-2</v>
      </c>
      <c r="K80" s="5">
        <f t="shared" si="32"/>
        <v>3.4570301886594663E-2</v>
      </c>
      <c r="L80" s="5">
        <f t="shared" si="32"/>
        <v>3.1003382187147689E-2</v>
      </c>
      <c r="M80" s="5">
        <f t="shared" si="31"/>
        <v>2.7885742849621906E-2</v>
      </c>
      <c r="N80" s="5">
        <f t="shared" si="31"/>
        <v>3.8275193798449639E-2</v>
      </c>
      <c r="O80" s="5">
        <f t="shared" si="31"/>
        <v>4.4014444368740142E-2</v>
      </c>
      <c r="P80" s="5"/>
      <c r="Q80" s="2">
        <f t="shared" si="34"/>
        <v>45292</v>
      </c>
      <c r="R80" s="5">
        <f t="shared" si="35"/>
        <v>0.71130952380952372</v>
      </c>
      <c r="S80" s="5">
        <f t="shared" si="36"/>
        <v>0.68166925609838758</v>
      </c>
      <c r="T80" s="5">
        <f t="shared" si="37"/>
        <v>0.30270655270655267</v>
      </c>
      <c r="U80" s="5">
        <f t="shared" si="40"/>
        <v>0.40472506636880351</v>
      </c>
      <c r="V80" s="5">
        <f t="shared" si="38"/>
        <v>0.92715827338129497</v>
      </c>
      <c r="W80" s="5">
        <f t="shared" si="39"/>
        <v>0.57660253112460125</v>
      </c>
      <c r="X80" s="5"/>
    </row>
    <row r="81" spans="1:24" x14ac:dyDescent="0.25">
      <c r="A81" s="2">
        <v>45323</v>
      </c>
      <c r="B81" s="3">
        <f>'Master Data '!R81</f>
        <v>235.4</v>
      </c>
      <c r="C81" s="3">
        <f>'Master Data '!Y81</f>
        <v>12.457915988681041</v>
      </c>
      <c r="D81" s="3">
        <f>'Master Data '!U81</f>
        <v>184.7</v>
      </c>
      <c r="E81" s="7">
        <f>'Wealth Managers '!D106</f>
        <v>145.27705691536426</v>
      </c>
      <c r="F81" s="10">
        <f>'Master Data '!E81</f>
        <v>220.9</v>
      </c>
      <c r="G81" s="8">
        <f>'Master Data '!H81</f>
        <v>1573.3</v>
      </c>
      <c r="H81" s="8"/>
      <c r="I81" s="2">
        <f t="shared" si="33"/>
        <v>45323</v>
      </c>
      <c r="J81" s="5">
        <f t="shared" si="32"/>
        <v>2.3478260869565244E-2</v>
      </c>
      <c r="K81" s="5">
        <f t="shared" si="32"/>
        <v>2.2620666428472675E-2</v>
      </c>
      <c r="L81" s="5">
        <f t="shared" si="32"/>
        <v>9.8414434117002885E-3</v>
      </c>
      <c r="M81" s="5">
        <f t="shared" si="31"/>
        <v>1.945436315983896E-2</v>
      </c>
      <c r="N81" s="5">
        <f t="shared" si="31"/>
        <v>3.0797946803546403E-2</v>
      </c>
      <c r="O81" s="5">
        <f t="shared" si="31"/>
        <v>2.6757162435554396E-2</v>
      </c>
      <c r="P81" s="5"/>
      <c r="Q81" s="2">
        <f t="shared" si="34"/>
        <v>45323</v>
      </c>
      <c r="R81" s="5">
        <f t="shared" si="35"/>
        <v>0.75148809523809523</v>
      </c>
      <c r="S81" s="5">
        <f t="shared" si="36"/>
        <v>0.71970973538360705</v>
      </c>
      <c r="T81" s="5">
        <f t="shared" si="37"/>
        <v>0.31552706552706539</v>
      </c>
      <c r="U81" s="5">
        <f t="shared" si="40"/>
        <v>0.43205309794967112</v>
      </c>
      <c r="V81" s="5">
        <f t="shared" si="38"/>
        <v>0.98651079136690645</v>
      </c>
      <c r="W81" s="5">
        <f t="shared" si="39"/>
        <v>0.6187879411462085</v>
      </c>
      <c r="X81" s="5"/>
    </row>
    <row r="82" spans="1:24" x14ac:dyDescent="0.25">
      <c r="A82" s="2">
        <v>45352</v>
      </c>
      <c r="B82" s="3">
        <f>'Master Data '!R82</f>
        <v>244.7</v>
      </c>
      <c r="C82" s="3">
        <f>'Master Data '!Y82</f>
        <v>12.882539328356152</v>
      </c>
      <c r="D82" s="3">
        <f>'Master Data '!U82</f>
        <v>190.9</v>
      </c>
      <c r="E82" s="7">
        <f>'Wealth Managers '!D107</f>
        <v>148.33212916543798</v>
      </c>
      <c r="F82" s="10">
        <f>'Master Data '!E82</f>
        <v>230.3</v>
      </c>
      <c r="G82" s="8">
        <f>'Master Data '!H82</f>
        <v>1635.6</v>
      </c>
      <c r="H82" s="8"/>
      <c r="I82" s="2">
        <f t="shared" si="33"/>
        <v>45352</v>
      </c>
      <c r="J82" s="5">
        <f t="shared" si="32"/>
        <v>3.9507221750212332E-2</v>
      </c>
      <c r="K82" s="5">
        <f t="shared" si="32"/>
        <v>3.4084620578667735E-2</v>
      </c>
      <c r="L82" s="5">
        <f t="shared" si="32"/>
        <v>3.3567948023822507E-2</v>
      </c>
      <c r="M82" s="5">
        <f t="shared" si="31"/>
        <v>2.1029282358421879E-2</v>
      </c>
      <c r="N82" s="5">
        <f t="shared" si="31"/>
        <v>4.2553191489361729E-2</v>
      </c>
      <c r="O82" s="5">
        <f t="shared" si="31"/>
        <v>3.9598296574079934E-2</v>
      </c>
      <c r="P82" s="5"/>
      <c r="Q82" s="2">
        <f t="shared" si="34"/>
        <v>45352</v>
      </c>
      <c r="R82" s="5">
        <f t="shared" si="35"/>
        <v>0.82068452380952361</v>
      </c>
      <c r="S82" s="5">
        <f t="shared" si="36"/>
        <v>0.77832538921959837</v>
      </c>
      <c r="T82" s="5">
        <f t="shared" si="37"/>
        <v>0.35968660968660965</v>
      </c>
      <c r="U82" s="5">
        <f t="shared" si="40"/>
        <v>0.46216814689870755</v>
      </c>
      <c r="V82" s="5">
        <f t="shared" si="38"/>
        <v>1.071043165467626</v>
      </c>
      <c r="W82" s="5">
        <f t="shared" si="39"/>
        <v>0.68288918613026028</v>
      </c>
      <c r="X82" s="5"/>
    </row>
    <row r="83" spans="1:24" x14ac:dyDescent="0.25">
      <c r="A83" s="2">
        <v>45383</v>
      </c>
      <c r="B83" s="3">
        <f>'Master Data '!R83</f>
        <v>253.7</v>
      </c>
      <c r="C83" s="3">
        <f>'Master Data '!Y83</f>
        <v>13.255999195557028</v>
      </c>
      <c r="D83" s="3">
        <f>'Master Data '!U83</f>
        <v>195.8</v>
      </c>
      <c r="E83" s="7">
        <f>'Wealth Managers '!D108</f>
        <v>152.25235918608087</v>
      </c>
      <c r="F83" s="10">
        <f>'Master Data '!E83</f>
        <v>233.9</v>
      </c>
      <c r="G83" s="8">
        <f>'Master Data '!H83</f>
        <v>1693.6</v>
      </c>
      <c r="H83" s="8"/>
      <c r="I83" s="2">
        <f t="shared" si="33"/>
        <v>45383</v>
      </c>
      <c r="J83" s="5">
        <f t="shared" si="32"/>
        <v>3.6779730281977931E-2</v>
      </c>
      <c r="K83" s="5">
        <f t="shared" si="32"/>
        <v>2.8989615919808691E-2</v>
      </c>
      <c r="L83" s="5">
        <f t="shared" si="32"/>
        <v>2.5667888947092748E-2</v>
      </c>
      <c r="M83" s="5">
        <f t="shared" si="31"/>
        <v>2.64287315411658E-2</v>
      </c>
      <c r="N83" s="5">
        <f t="shared" si="31"/>
        <v>1.563178462874509E-2</v>
      </c>
      <c r="O83" s="5">
        <f t="shared" si="31"/>
        <v>3.5460992907801421E-2</v>
      </c>
      <c r="P83" s="5"/>
      <c r="Q83" s="2">
        <f t="shared" si="34"/>
        <v>45383</v>
      </c>
      <c r="R83" s="5">
        <f t="shared" si="35"/>
        <v>0.88764880952380931</v>
      </c>
      <c r="S83" s="5">
        <f t="shared" si="36"/>
        <v>0.82987835923351883</v>
      </c>
      <c r="T83" s="5">
        <f t="shared" si="37"/>
        <v>0.39458689458689461</v>
      </c>
      <c r="U83" s="5">
        <f t="shared" si="40"/>
        <v>0.50081139632113736</v>
      </c>
      <c r="V83" s="5">
        <f t="shared" si="38"/>
        <v>1.1034172661870503</v>
      </c>
      <c r="W83" s="5">
        <f t="shared" si="39"/>
        <v>0.74256610762424113</v>
      </c>
      <c r="X83" s="5"/>
    </row>
    <row r="84" spans="1:24" x14ac:dyDescent="0.25">
      <c r="A84" s="2">
        <v>45413</v>
      </c>
      <c r="B84" s="3">
        <f>'Master Data '!R84</f>
        <v>250.1</v>
      </c>
      <c r="C84" s="3">
        <f>'Master Data '!Y84</f>
        <v>12.925065543588767</v>
      </c>
      <c r="D84" s="3">
        <f>'Master Data '!U84</f>
        <v>191.9</v>
      </c>
      <c r="E84" s="7">
        <f>'Wealth Managers '!D109</f>
        <v>150.79217045119441</v>
      </c>
      <c r="F84" s="10">
        <f>'Master Data '!E84</f>
        <v>227.1</v>
      </c>
      <c r="G84" s="8">
        <f>'Master Data '!H84</f>
        <v>1654.2</v>
      </c>
      <c r="H84" s="8"/>
      <c r="I84" s="2">
        <f t="shared" si="33"/>
        <v>45413</v>
      </c>
      <c r="J84" s="5">
        <f t="shared" si="32"/>
        <v>-1.4189988175009832E-2</v>
      </c>
      <c r="K84" s="5">
        <f t="shared" si="32"/>
        <v>-2.4964821367760692E-2</v>
      </c>
      <c r="L84" s="5">
        <f t="shared" si="32"/>
        <v>-1.9918283963227812E-2</v>
      </c>
      <c r="M84" s="5">
        <f t="shared" si="31"/>
        <v>-9.5905819961832842E-3</v>
      </c>
      <c r="N84" s="5">
        <f t="shared" si="31"/>
        <v>-2.9072253099615267E-2</v>
      </c>
      <c r="O84" s="5">
        <f t="shared" si="31"/>
        <v>-2.3264052905054244E-2</v>
      </c>
      <c r="P84" s="5"/>
      <c r="Q84" s="2">
        <f t="shared" si="34"/>
        <v>45413</v>
      </c>
      <c r="R84" s="5">
        <f t="shared" si="35"/>
        <v>0.86086309523809512</v>
      </c>
      <c r="S84" s="5">
        <f t="shared" si="36"/>
        <v>0.784195772870523</v>
      </c>
      <c r="T84" s="5">
        <f t="shared" si="37"/>
        <v>0.36680911680911682</v>
      </c>
      <c r="U84" s="5">
        <f t="shared" si="40"/>
        <v>0.48641774156391315</v>
      </c>
      <c r="V84" s="5">
        <f t="shared" si="38"/>
        <v>1.0422661870503596</v>
      </c>
      <c r="W84" s="5">
        <f t="shared" si="39"/>
        <v>0.70202695750591637</v>
      </c>
      <c r="X84" s="5"/>
    </row>
    <row r="85" spans="1:24" x14ac:dyDescent="0.25">
      <c r="A85" s="2">
        <v>45444</v>
      </c>
      <c r="B85" s="3">
        <f>'Master Data '!R85</f>
        <v>255.8</v>
      </c>
      <c r="C85" s="3">
        <f>'Master Data '!Y85</f>
        <v>13.244031821783528</v>
      </c>
      <c r="D85" s="3">
        <f>'Master Data '!U85</f>
        <v>195.4</v>
      </c>
      <c r="E85" s="7">
        <f>'Wealth Managers '!D110</f>
        <v>151.71984665290481</v>
      </c>
      <c r="F85" s="10">
        <f>'Master Data '!E85</f>
        <v>233</v>
      </c>
      <c r="G85" s="8">
        <f>'Master Data '!H85</f>
        <v>1716.2</v>
      </c>
      <c r="H85" s="8"/>
      <c r="I85" s="2">
        <f t="shared" si="33"/>
        <v>45444</v>
      </c>
      <c r="J85" s="5">
        <f t="shared" ref="J85:O95" si="41">(B85-B84)/B84</f>
        <v>2.2790883646541454E-2</v>
      </c>
      <c r="K85" s="5">
        <f t="shared" si="41"/>
        <v>2.4678116882198578E-2</v>
      </c>
      <c r="L85" s="5">
        <f t="shared" si="41"/>
        <v>1.8238665971860343E-2</v>
      </c>
      <c r="M85" s="5">
        <f t="shared" si="41"/>
        <v>6.1520183636500584E-3</v>
      </c>
      <c r="N85" s="5">
        <f t="shared" si="41"/>
        <v>2.5979744605900509E-2</v>
      </c>
      <c r="O85" s="5">
        <f t="shared" si="41"/>
        <v>3.748035304074477E-2</v>
      </c>
      <c r="P85" s="5"/>
      <c r="Q85" s="2">
        <f t="shared" si="34"/>
        <v>45444</v>
      </c>
      <c r="R85" s="5">
        <f t="shared" si="35"/>
        <v>0.90327380952380953</v>
      </c>
      <c r="S85" s="5">
        <f t="shared" si="36"/>
        <v>0.82822636469414634</v>
      </c>
      <c r="T85" s="5">
        <f t="shared" si="37"/>
        <v>0.3917378917378917</v>
      </c>
      <c r="U85" s="5">
        <f t="shared" si="40"/>
        <v>0.4955622108060696</v>
      </c>
      <c r="V85" s="5">
        <f t="shared" si="38"/>
        <v>1.0953237410071941</v>
      </c>
      <c r="W85" s="5">
        <f t="shared" si="39"/>
        <v>0.76581952875810277</v>
      </c>
      <c r="X85" s="5"/>
    </row>
    <row r="86" spans="1:24" x14ac:dyDescent="0.25">
      <c r="A86" s="2">
        <f>'Balanced '!A86</f>
        <v>45474</v>
      </c>
      <c r="B86" s="3">
        <f>'Master Data '!R86</f>
        <v>262.39999999999998</v>
      </c>
      <c r="C86" s="3">
        <f>'Master Data '!Y86</f>
        <v>13.615699612229616</v>
      </c>
      <c r="D86" s="3">
        <f>'Master Data '!U86</f>
        <v>200.4</v>
      </c>
      <c r="E86" s="7">
        <f>'Wealth Managers '!D111</f>
        <v>156.16005603066947</v>
      </c>
      <c r="F86" s="10">
        <f>'Master Data '!E86</f>
        <v>236.6</v>
      </c>
      <c r="G86" s="8">
        <f>'Master Data '!H86</f>
        <v>1759.9</v>
      </c>
      <c r="H86" s="8"/>
      <c r="I86" s="2">
        <f t="shared" si="33"/>
        <v>45474</v>
      </c>
      <c r="J86" s="5">
        <f t="shared" si="41"/>
        <v>2.5801407349491656E-2</v>
      </c>
      <c r="K86" s="5">
        <f t="shared" si="41"/>
        <v>2.806303967306811E-2</v>
      </c>
      <c r="L86" s="5">
        <f t="shared" si="41"/>
        <v>2.5588536335721595E-2</v>
      </c>
      <c r="M86" s="5">
        <f t="shared" si="41"/>
        <v>2.9265844091727129E-2</v>
      </c>
      <c r="N86" s="5">
        <f t="shared" si="41"/>
        <v>1.545064377682401E-2</v>
      </c>
      <c r="O86" s="5">
        <f t="shared" si="41"/>
        <v>2.546323272345883E-2</v>
      </c>
      <c r="P86" s="5"/>
      <c r="Q86" s="2">
        <f t="shared" si="34"/>
        <v>45474</v>
      </c>
      <c r="R86" s="5">
        <f t="shared" si="35"/>
        <v>0.95238095238095211</v>
      </c>
      <c r="S86" s="5">
        <f t="shared" si="36"/>
        <v>0.87953195369790726</v>
      </c>
      <c r="T86" s="5">
        <f t="shared" si="37"/>
        <v>0.42735042735042733</v>
      </c>
      <c r="U86" s="5">
        <f t="shared" si="40"/>
        <v>0.53933110129699879</v>
      </c>
      <c r="V86" s="5">
        <f t="shared" si="38"/>
        <v>1.1276978417266186</v>
      </c>
      <c r="W86" s="5">
        <f t="shared" si="39"/>
        <v>0.8107830023664987</v>
      </c>
      <c r="X86" s="5"/>
    </row>
    <row r="87" spans="1:24" x14ac:dyDescent="0.25">
      <c r="A87" s="2">
        <f>'Balanced '!A87</f>
        <v>45505</v>
      </c>
      <c r="B87" s="3">
        <f>'Master Data '!R87</f>
        <v>262.7</v>
      </c>
      <c r="C87" s="3">
        <f>'Master Data '!Y87</f>
        <v>13.733572769880041</v>
      </c>
      <c r="D87" s="3">
        <f>'Master Data '!U87</f>
        <v>202.4</v>
      </c>
      <c r="E87" s="7">
        <f>'Wealth Managers '!D112</f>
        <v>156.18902978472434</v>
      </c>
      <c r="F87" s="10">
        <f>'Master Data '!E87</f>
        <v>236.9</v>
      </c>
      <c r="G87" s="8">
        <f>'Master Data '!H87</f>
        <v>1783.6</v>
      </c>
      <c r="H87" s="8"/>
      <c r="I87" s="2">
        <f t="shared" si="33"/>
        <v>45505</v>
      </c>
      <c r="J87" s="5">
        <f t="shared" si="41"/>
        <v>1.1432926829268728E-3</v>
      </c>
      <c r="K87" s="5">
        <f t="shared" si="41"/>
        <v>8.6571502755944958E-3</v>
      </c>
      <c r="L87" s="5">
        <f t="shared" si="41"/>
        <v>9.9800399201596807E-3</v>
      </c>
      <c r="M87" s="5">
        <f t="shared" si="41"/>
        <v>1.8553882978361545E-4</v>
      </c>
      <c r="N87" s="5">
        <f t="shared" si="41"/>
        <v>1.2679628064243931E-3</v>
      </c>
      <c r="O87" s="5">
        <f t="shared" si="41"/>
        <v>1.3466674242854604E-2</v>
      </c>
      <c r="P87" s="5"/>
      <c r="Q87" s="2">
        <f t="shared" si="34"/>
        <v>45505</v>
      </c>
      <c r="R87" s="5">
        <f t="shared" si="35"/>
        <v>0.95461309523809512</v>
      </c>
      <c r="S87" s="5">
        <f t="shared" si="36"/>
        <v>0.89580334426885178</v>
      </c>
      <c r="T87" s="5">
        <f t="shared" si="37"/>
        <v>0.44159544159544156</v>
      </c>
      <c r="U87" s="5">
        <f t="shared" si="40"/>
        <v>0.53961670698818298</v>
      </c>
      <c r="V87" s="5">
        <f t="shared" si="38"/>
        <v>1.1303956834532374</v>
      </c>
      <c r="W87" s="5">
        <f t="shared" si="39"/>
        <v>0.83516822718386663</v>
      </c>
      <c r="X87" s="5"/>
    </row>
    <row r="88" spans="1:24" x14ac:dyDescent="0.25">
      <c r="A88" s="2">
        <f>'Balanced '!A88</f>
        <v>45536</v>
      </c>
      <c r="B88" s="3">
        <f>'Master Data '!R88</f>
        <v>264.7</v>
      </c>
      <c r="C88" s="3">
        <f>'Master Data '!Y88</f>
        <v>13.798444672903782</v>
      </c>
      <c r="D88" s="3">
        <f>'Master Data '!U88</f>
        <v>203.1</v>
      </c>
      <c r="E88" s="7">
        <f>'Wealth Managers '!D113</f>
        <v>157.13019758183432</v>
      </c>
      <c r="F88" s="10">
        <f>'Master Data '!E88</f>
        <v>238.9</v>
      </c>
      <c r="G88" s="8">
        <f>'Master Data '!H88</f>
        <v>1782.4</v>
      </c>
      <c r="H88" s="8"/>
      <c r="I88" s="2">
        <f t="shared" si="33"/>
        <v>45536</v>
      </c>
      <c r="J88" s="5">
        <f t="shared" si="41"/>
        <v>7.6132470498667688E-3</v>
      </c>
      <c r="K88" s="5">
        <f t="shared" si="41"/>
        <v>4.723599904463016E-3</v>
      </c>
      <c r="L88" s="5">
        <f t="shared" si="41"/>
        <v>3.4584980237153586E-3</v>
      </c>
      <c r="M88" s="5">
        <f t="shared" si="41"/>
        <v>6.0258252350193671E-3</v>
      </c>
      <c r="N88" s="5">
        <f t="shared" si="41"/>
        <v>8.4423807513718859E-3</v>
      </c>
      <c r="O88" s="5">
        <f t="shared" si="41"/>
        <v>-6.7279659116383612E-4</v>
      </c>
      <c r="P88" s="5"/>
      <c r="Q88" s="2">
        <f t="shared" si="34"/>
        <v>45536</v>
      </c>
      <c r="R88" s="5">
        <f t="shared" si="35"/>
        <v>0.96949404761904745</v>
      </c>
      <c r="S88" s="5">
        <f t="shared" si="36"/>
        <v>0.90475836076472083</v>
      </c>
      <c r="T88" s="5">
        <f t="shared" si="37"/>
        <v>0.44658119658119649</v>
      </c>
      <c r="U88" s="5">
        <f t="shared" si="40"/>
        <v>0.54889416819340975</v>
      </c>
      <c r="V88" s="5">
        <f t="shared" si="38"/>
        <v>1.1483812949640289</v>
      </c>
      <c r="W88" s="5">
        <f t="shared" si="39"/>
        <v>0.8339335322564051</v>
      </c>
      <c r="X88" s="5"/>
    </row>
    <row r="89" spans="1:24" x14ac:dyDescent="0.25">
      <c r="A89" s="2">
        <f>'Balanced '!A89</f>
        <v>45566</v>
      </c>
      <c r="B89" s="3">
        <f>'Master Data '!R89</f>
        <v>268.10000000000002</v>
      </c>
      <c r="C89" s="3">
        <f>'Master Data '!Y89</f>
        <v>13.933659308759614</v>
      </c>
      <c r="D89" s="3">
        <f>'Master Data '!U89</f>
        <v>206.4</v>
      </c>
      <c r="E89" s="7">
        <f>'Wealth Managers '!D114</f>
        <v>159.73680330286055</v>
      </c>
      <c r="F89" s="10">
        <f>'Master Data '!E89</f>
        <v>239.7</v>
      </c>
      <c r="G89" s="8">
        <f>'Master Data '!H89</f>
        <v>1818.6</v>
      </c>
      <c r="H89" s="8"/>
      <c r="I89" s="2">
        <f t="shared" si="33"/>
        <v>45566</v>
      </c>
      <c r="J89" s="5">
        <f t="shared" si="41"/>
        <v>1.2844729882886416E-2</v>
      </c>
      <c r="K89" s="5">
        <f t="shared" si="41"/>
        <v>9.7992664435111697E-3</v>
      </c>
      <c r="L89" s="5">
        <f t="shared" si="41"/>
        <v>1.6248153618907E-2</v>
      </c>
      <c r="M89" s="5">
        <f t="shared" si="41"/>
        <v>1.6588827361899622E-2</v>
      </c>
      <c r="N89" s="5">
        <f t="shared" si="41"/>
        <v>3.3486814566763621E-3</v>
      </c>
      <c r="O89" s="5">
        <f t="shared" si="41"/>
        <v>2.0309694793536701E-2</v>
      </c>
      <c r="P89" s="5"/>
      <c r="Q89" s="2">
        <f t="shared" si="34"/>
        <v>45566</v>
      </c>
      <c r="R89" s="5">
        <f t="shared" si="35"/>
        <v>0.99479166666666674</v>
      </c>
      <c r="S89" s="5">
        <f t="shared" si="36"/>
        <v>0.92342359545235986</v>
      </c>
      <c r="T89" s="5">
        <f t="shared" si="37"/>
        <v>0.47008547008547008</v>
      </c>
      <c r="U89" s="5">
        <f t="shared" si="40"/>
        <v>0.57458850615142332</v>
      </c>
      <c r="V89" s="5">
        <f t="shared" si="38"/>
        <v>1.1555755395683454</v>
      </c>
      <c r="W89" s="5">
        <f t="shared" si="39"/>
        <v>0.87118016256816544</v>
      </c>
      <c r="X89" s="5"/>
    </row>
    <row r="90" spans="1:24" x14ac:dyDescent="0.25">
      <c r="A90" s="2">
        <f>'Balanced '!A90</f>
        <v>45597</v>
      </c>
      <c r="B90" s="3">
        <f>'Master Data '!R90</f>
        <v>268.2</v>
      </c>
      <c r="C90" s="3">
        <f>'Master Data '!Y90</f>
        <v>13.95151098675286</v>
      </c>
      <c r="D90" s="3">
        <f>'Master Data '!U90</f>
        <v>205.3</v>
      </c>
      <c r="E90" s="7">
        <f>'Wealth Managers '!D115</f>
        <v>160.76710409908586</v>
      </c>
      <c r="F90" s="10">
        <f>'Master Data '!E90</f>
        <v>236.3</v>
      </c>
      <c r="G90" s="8">
        <f>'Master Data '!H90</f>
        <v>1831.8</v>
      </c>
      <c r="H90" s="8"/>
      <c r="I90" s="2">
        <f t="shared" si="33"/>
        <v>45597</v>
      </c>
      <c r="J90" s="5">
        <f t="shared" si="41"/>
        <v>3.7299515106290892E-4</v>
      </c>
      <c r="K90" s="5">
        <f t="shared" si="41"/>
        <v>1.2811909346759391E-3</v>
      </c>
      <c r="L90" s="5">
        <f t="shared" si="41"/>
        <v>-5.3294573643410574E-3</v>
      </c>
      <c r="M90" s="5">
        <f t="shared" si="41"/>
        <v>6.4499900769383577E-3</v>
      </c>
      <c r="N90" s="5">
        <f t="shared" si="41"/>
        <v>-1.4184397163120473E-2</v>
      </c>
      <c r="O90" s="5">
        <f t="shared" si="41"/>
        <v>7.2583305839657129E-3</v>
      </c>
      <c r="P90" s="5"/>
      <c r="Q90" s="2">
        <f t="shared" si="34"/>
        <v>45597</v>
      </c>
      <c r="R90" s="5">
        <f t="shared" si="35"/>
        <v>0.99553571428571408</v>
      </c>
      <c r="S90" s="5">
        <f t="shared" si="36"/>
        <v>0.92588786832639525</v>
      </c>
      <c r="T90" s="5">
        <f t="shared" si="37"/>
        <v>0.46225071225071229</v>
      </c>
      <c r="U90" s="5">
        <f t="shared" si="40"/>
        <v>0.58474458639136118</v>
      </c>
      <c r="V90" s="5">
        <f t="shared" si="38"/>
        <v>1.125</v>
      </c>
      <c r="W90" s="5">
        <f t="shared" si="39"/>
        <v>0.88476180677024385</v>
      </c>
      <c r="X90" s="5"/>
    </row>
    <row r="91" spans="1:24" x14ac:dyDescent="0.25">
      <c r="A91" s="2">
        <f>'Balanced '!A91</f>
        <v>45627</v>
      </c>
      <c r="B91" s="3">
        <f>'Master Data '!R91</f>
        <v>284.5</v>
      </c>
      <c r="C91" s="3">
        <f>'Master Data '!Y91</f>
        <v>14.843624014527592</v>
      </c>
      <c r="D91" s="3">
        <f>'Master Data '!U91</f>
        <v>214.7</v>
      </c>
      <c r="E91" s="7">
        <f>'Wealth Managers '!D116</f>
        <v>166.94839280448249</v>
      </c>
      <c r="F91" s="10">
        <f>'Master Data '!E91</f>
        <v>252.9</v>
      </c>
      <c r="G91" s="8">
        <f>'Master Data '!H91</f>
        <v>1926.5</v>
      </c>
      <c r="H91" s="8"/>
      <c r="I91" s="2">
        <f t="shared" si="33"/>
        <v>45627</v>
      </c>
      <c r="J91" s="5">
        <f t="shared" si="41"/>
        <v>6.0775540641312499E-2</v>
      </c>
      <c r="K91" s="5">
        <f t="shared" si="41"/>
        <v>6.394382863775866E-2</v>
      </c>
      <c r="L91" s="5">
        <f t="shared" si="41"/>
        <v>4.578665367754494E-2</v>
      </c>
      <c r="M91" s="5">
        <f t="shared" si="41"/>
        <v>3.8448715861591404E-2</v>
      </c>
      <c r="N91" s="5">
        <f t="shared" si="41"/>
        <v>7.0249682606855671E-2</v>
      </c>
      <c r="O91" s="5">
        <f t="shared" si="41"/>
        <v>5.1697783600829814E-2</v>
      </c>
      <c r="P91" s="5"/>
      <c r="Q91" s="2">
        <f t="shared" si="34"/>
        <v>45627</v>
      </c>
      <c r="R91" s="5">
        <f t="shared" si="35"/>
        <v>1.1168154761904761</v>
      </c>
      <c r="S91" s="5">
        <f t="shared" si="36"/>
        <v>1.0490365121541965</v>
      </c>
      <c r="T91" s="5">
        <f t="shared" si="37"/>
        <v>0.52920227920227902</v>
      </c>
      <c r="U91" s="5">
        <f t="shared" si="40"/>
        <v>0.64567598070671783</v>
      </c>
      <c r="V91" s="5">
        <f t="shared" si="38"/>
        <v>1.2742805755395683</v>
      </c>
      <c r="W91" s="5">
        <f t="shared" si="39"/>
        <v>0.98219981479576091</v>
      </c>
      <c r="X91" s="5"/>
    </row>
    <row r="92" spans="1:24" x14ac:dyDescent="0.25">
      <c r="A92" s="2">
        <f>'Balanced '!A92</f>
        <v>45658</v>
      </c>
      <c r="B92" s="3">
        <f>'Master Data '!R92</f>
        <v>281.89999999999998</v>
      </c>
      <c r="C92" s="3">
        <f>'Master Data '!Y92</f>
        <v>14.727944715964874</v>
      </c>
      <c r="D92" s="3">
        <f>'Master Data '!U92</f>
        <v>213.7</v>
      </c>
      <c r="E92" s="7">
        <f>'Wealth Managers '!D117</f>
        <v>165.81362429961666</v>
      </c>
      <c r="F92" s="10">
        <f>'Master Data '!E92</f>
        <v>249.5</v>
      </c>
      <c r="G92" s="8">
        <f>'Master Data '!H92</f>
        <v>1915.5</v>
      </c>
      <c r="H92" s="8"/>
      <c r="I92" s="2">
        <f t="shared" si="33"/>
        <v>45658</v>
      </c>
      <c r="J92" s="5">
        <f t="shared" si="41"/>
        <v>-9.1388400702988488E-3</v>
      </c>
      <c r="K92" s="5">
        <f t="shared" si="41"/>
        <v>-7.7931978369636251E-3</v>
      </c>
      <c r="L92" s="5">
        <f t="shared" si="41"/>
        <v>-4.657661853749418E-3</v>
      </c>
      <c r="M92" s="5">
        <f t="shared" si="41"/>
        <v>-6.7971214685174494E-3</v>
      </c>
      <c r="N92" s="5">
        <f t="shared" si="41"/>
        <v>-1.3444049031237665E-2</v>
      </c>
      <c r="O92" s="5">
        <f t="shared" si="41"/>
        <v>-5.7098364910459385E-3</v>
      </c>
      <c r="P92" s="5"/>
      <c r="Q92" s="2">
        <f t="shared" si="34"/>
        <v>45658</v>
      </c>
      <c r="R92" s="5">
        <f t="shared" si="35"/>
        <v>1.0974702380952379</v>
      </c>
      <c r="S92" s="5">
        <f t="shared" si="36"/>
        <v>1.0330679652398169</v>
      </c>
      <c r="T92" s="5">
        <f t="shared" si="37"/>
        <v>0.52207977207977196</v>
      </c>
      <c r="U92" s="5">
        <f t="shared" si="40"/>
        <v>0.63449012116803272</v>
      </c>
      <c r="V92" s="5">
        <f t="shared" si="38"/>
        <v>1.2437050359712232</v>
      </c>
      <c r="W92" s="5">
        <f t="shared" si="39"/>
        <v>0.97088177796069564</v>
      </c>
      <c r="X92" s="5"/>
    </row>
    <row r="93" spans="1:24" x14ac:dyDescent="0.25">
      <c r="A93" s="2">
        <f>'Balanced '!A93</f>
        <v>45689</v>
      </c>
      <c r="B93" s="3">
        <f>'Master Data '!R93</f>
        <v>291</v>
      </c>
      <c r="C93" s="3">
        <f>'Master Data '!Y93</f>
        <v>15.073395677729605</v>
      </c>
      <c r="D93" s="3">
        <f>'Master Data '!U93</f>
        <v>218.4</v>
      </c>
      <c r="E93" s="7">
        <f>'Wealth Managers '!D118</f>
        <v>170.52196992037747</v>
      </c>
      <c r="F93" s="10">
        <f>'Master Data '!E93</f>
        <v>258.7</v>
      </c>
      <c r="G93" s="8">
        <f>'Master Data '!H93</f>
        <v>1981.6</v>
      </c>
      <c r="H93" s="8"/>
      <c r="I93" s="2">
        <f t="shared" si="33"/>
        <v>45689</v>
      </c>
      <c r="J93" s="5">
        <f t="shared" si="41"/>
        <v>3.2280950691734742E-2</v>
      </c>
      <c r="K93" s="5">
        <f t="shared" si="41"/>
        <v>2.3455476539796332E-2</v>
      </c>
      <c r="L93" s="5">
        <f t="shared" si="41"/>
        <v>2.1993448759943926E-2</v>
      </c>
      <c r="M93" s="5">
        <f t="shared" si="41"/>
        <v>2.8395408644183977E-2</v>
      </c>
      <c r="N93" s="5">
        <f t="shared" si="41"/>
        <v>3.6873747494989936E-2</v>
      </c>
      <c r="O93" s="5">
        <f t="shared" si="41"/>
        <v>3.4507961367789039E-2</v>
      </c>
      <c r="P93" s="5"/>
      <c r="Q93" s="2">
        <f t="shared" si="34"/>
        <v>45689</v>
      </c>
      <c r="R93" s="5">
        <f t="shared" si="35"/>
        <v>1.1651785714285714</v>
      </c>
      <c r="S93" s="5">
        <f t="shared" si="36"/>
        <v>1.0807545432023109</v>
      </c>
      <c r="T93" s="5">
        <f t="shared" si="37"/>
        <v>0.55555555555555558</v>
      </c>
      <c r="U93" s="5">
        <f t="shared" si="40"/>
        <v>0.68090213608348082</v>
      </c>
      <c r="V93" s="5">
        <f t="shared" si="38"/>
        <v>1.3264388489208632</v>
      </c>
      <c r="W93" s="5">
        <f t="shared" si="39"/>
        <v>1.0388928902150427</v>
      </c>
      <c r="X93" s="5"/>
    </row>
    <row r="94" spans="1:24" x14ac:dyDescent="0.25">
      <c r="A94" s="2">
        <f>'Balanced '!A94</f>
        <v>45717</v>
      </c>
      <c r="B94" s="3">
        <f>'Master Data '!R94</f>
        <v>287.10000000000002</v>
      </c>
      <c r="C94" s="3">
        <f>'Master Data '!Y94</f>
        <v>14.981669196289708</v>
      </c>
      <c r="D94" s="3">
        <f>'Master Data '!U94</f>
        <v>217.4</v>
      </c>
      <c r="E94" s="7">
        <f>'Wealth Managers '!D119</f>
        <v>169.31414037157182</v>
      </c>
      <c r="F94" s="10">
        <f>'Master Data '!E94</f>
        <v>256.2</v>
      </c>
      <c r="G94" s="8">
        <f>'Master Data '!H94</f>
        <v>1939.1</v>
      </c>
      <c r="I94" s="2">
        <f t="shared" si="33"/>
        <v>45717</v>
      </c>
      <c r="J94" s="5">
        <f t="shared" si="41"/>
        <v>-1.3402061855670024E-2</v>
      </c>
      <c r="K94" s="5">
        <f t="shared" si="41"/>
        <v>-6.0853230022628411E-3</v>
      </c>
      <c r="L94" s="5">
        <f t="shared" si="41"/>
        <v>-4.578754578754579E-3</v>
      </c>
      <c r="M94" s="5">
        <f t="shared" si="41"/>
        <v>-7.0831315716656639E-3</v>
      </c>
      <c r="N94" s="5">
        <f t="shared" si="41"/>
        <v>-9.6637031310398153E-3</v>
      </c>
      <c r="O94" s="5">
        <f t="shared" si="41"/>
        <v>-2.1447315300767059E-2</v>
      </c>
      <c r="P94" s="5"/>
      <c r="Q94" s="2">
        <f t="shared" si="34"/>
        <v>45717</v>
      </c>
      <c r="R94" s="5">
        <f t="shared" si="35"/>
        <v>1.1361607142857144</v>
      </c>
      <c r="S94" s="5">
        <f t="shared" si="36"/>
        <v>1.068092479718499</v>
      </c>
      <c r="T94" s="5">
        <f t="shared" si="37"/>
        <v>0.54843304843304841</v>
      </c>
      <c r="U94" s="5">
        <f t="shared" si="40"/>
        <v>0.66899608509450759</v>
      </c>
      <c r="V94" s="5">
        <f t="shared" si="38"/>
        <v>1.303956834532374</v>
      </c>
      <c r="W94" s="5">
        <f t="shared" si="39"/>
        <v>0.99516411153410844</v>
      </c>
      <c r="X94" s="5"/>
    </row>
    <row r="95" spans="1:24" x14ac:dyDescent="0.25">
      <c r="A95" s="2">
        <f>'Balanced '!A95</f>
        <v>45748</v>
      </c>
      <c r="B95" s="3">
        <f>'Master Data '!R95</f>
        <v>267.2</v>
      </c>
      <c r="C95" s="3">
        <f>'Master Data '!Y95</f>
        <v>14.001165118188077</v>
      </c>
      <c r="D95" s="3">
        <f>'Master Data '!U95</f>
        <v>205.8</v>
      </c>
      <c r="E95" s="7">
        <f>'Wealth Managers '!D120</f>
        <v>161.13034503096432</v>
      </c>
      <c r="F95" s="10">
        <f>'Master Data '!E95</f>
        <v>235.5</v>
      </c>
      <c r="G95" s="8">
        <f>'Master Data '!H95</f>
        <v>1782.8</v>
      </c>
      <c r="I95" s="2">
        <f t="shared" si="33"/>
        <v>45748</v>
      </c>
      <c r="J95" s="5">
        <f t="shared" si="41"/>
        <v>-6.9313827934517708E-2</v>
      </c>
      <c r="K95" s="5">
        <f t="shared" si="41"/>
        <v>-6.5446918180816521E-2</v>
      </c>
      <c r="L95" s="5">
        <f t="shared" si="41"/>
        <v>-5.3357865685372555E-2</v>
      </c>
      <c r="M95" s="5">
        <f t="shared" si="41"/>
        <v>-4.8334978535446521E-2</v>
      </c>
      <c r="N95" s="5">
        <f t="shared" si="41"/>
        <v>-8.0796252927400433E-2</v>
      </c>
      <c r="O95" s="5">
        <f t="shared" si="41"/>
        <v>-8.060440410499714E-2</v>
      </c>
      <c r="P95" s="5"/>
      <c r="Q95" s="2">
        <f t="shared" si="34"/>
        <v>45748</v>
      </c>
      <c r="R95" s="5">
        <f t="shared" si="35"/>
        <v>0.98809523809523792</v>
      </c>
      <c r="S95" s="5">
        <f t="shared" si="36"/>
        <v>0.93274220040800049</v>
      </c>
      <c r="T95" s="5">
        <f t="shared" si="37"/>
        <v>0.46581196581196582</v>
      </c>
      <c r="U95" s="5">
        <f t="shared" si="40"/>
        <v>0.58832519514572035</v>
      </c>
      <c r="V95" s="5">
        <f t="shared" si="38"/>
        <v>1.1178057553956835</v>
      </c>
      <c r="W95" s="5">
        <f t="shared" si="39"/>
        <v>0.8343450972322255</v>
      </c>
      <c r="X95" s="5"/>
    </row>
    <row r="96" spans="1:24" x14ac:dyDescent="0.25">
      <c r="A96" s="2">
        <f>'Balanced '!A96</f>
        <v>45778</v>
      </c>
      <c r="B96" s="3">
        <f>'Master Data '!R96</f>
        <v>259</v>
      </c>
      <c r="C96" s="3">
        <f>'Master Data '!Y96</f>
        <v>13.538799749207564</v>
      </c>
      <c r="D96" s="3">
        <f>'Master Data '!U96</f>
        <v>200.7</v>
      </c>
      <c r="E96" s="7">
        <f>'Wealth Managers '!D121</f>
        <v>156.82925390740195</v>
      </c>
      <c r="F96" s="10">
        <f>'Master Data '!E96</f>
        <v>226.7</v>
      </c>
      <c r="G96" s="8">
        <f>'Master Data '!H96</f>
        <v>1764.1</v>
      </c>
      <c r="I96" s="2">
        <f t="shared" si="33"/>
        <v>45778</v>
      </c>
      <c r="J96" s="5">
        <f t="shared" ref="J96:O101" si="42">(B96-B95)/B95</f>
        <v>-3.0688622754490975E-2</v>
      </c>
      <c r="K96" s="5">
        <f t="shared" si="42"/>
        <v>-3.3023349491099196E-2</v>
      </c>
      <c r="L96" s="5">
        <f t="shared" si="42"/>
        <v>-2.4781341107871828E-2</v>
      </c>
      <c r="M96" s="5">
        <f t="shared" si="42"/>
        <v>-2.6693240945619735E-2</v>
      </c>
      <c r="N96" s="5">
        <f t="shared" si="42"/>
        <v>-3.7367303609341873E-2</v>
      </c>
      <c r="O96" s="5">
        <f t="shared" si="42"/>
        <v>-1.0489118240969288E-2</v>
      </c>
      <c r="P96" s="5"/>
      <c r="Q96" s="2">
        <f t="shared" si="34"/>
        <v>45778</v>
      </c>
      <c r="R96" s="5">
        <f t="shared" ref="R96:R100" si="43">(B96-$B$2)/$B$2</f>
        <v>0.92708333333333326</v>
      </c>
      <c r="S96" s="5">
        <f t="shared" ref="S96:S100" si="44">(C96-$C$2)/$C$2</f>
        <v>0.86891657924773102</v>
      </c>
      <c r="T96" s="5">
        <f t="shared" ref="T96:T100" si="45">(D96-$D$2)/$D$2</f>
        <v>0.42948717948717935</v>
      </c>
      <c r="U96" s="5">
        <f t="shared" ref="U96:U100" si="46">(E96-$E$2)/$E$2</f>
        <v>0.54592764801169713</v>
      </c>
      <c r="V96" s="5">
        <f t="shared" ref="V96:V100" si="47">(F96-$F$2)/$F$2</f>
        <v>1.0386690647482013</v>
      </c>
      <c r="W96" s="5">
        <f t="shared" ref="W96:W100" si="48">(G96-$G$2)/$G$2</f>
        <v>0.81510443461261439</v>
      </c>
      <c r="X96" s="5"/>
    </row>
    <row r="97" spans="1:24" x14ac:dyDescent="0.25">
      <c r="A97" s="2">
        <f>'Balanced '!A97</f>
        <v>45809</v>
      </c>
      <c r="B97" s="3">
        <f>'Master Data '!R97</f>
        <v>271</v>
      </c>
      <c r="C97" s="3">
        <f>'Master Data '!Y97</f>
        <v>14.166018110052459</v>
      </c>
      <c r="D97" s="3">
        <f>'Master Data '!U97</f>
        <v>208.5</v>
      </c>
      <c r="E97" s="7">
        <f>'Wealth Managers '!D122</f>
        <v>163.66617516956651</v>
      </c>
      <c r="F97" s="10">
        <f>'Master Data '!E97</f>
        <v>240.9</v>
      </c>
      <c r="G97" s="8">
        <f>'Master Data '!H97</f>
        <v>1913.4</v>
      </c>
      <c r="H97" s="8"/>
      <c r="I97" s="2">
        <f t="shared" si="33"/>
        <v>45809</v>
      </c>
      <c r="J97" s="5">
        <f t="shared" si="42"/>
        <v>4.633204633204633E-2</v>
      </c>
      <c r="K97" s="5">
        <f t="shared" si="42"/>
        <v>4.632747159744393E-2</v>
      </c>
      <c r="L97" s="5">
        <f t="shared" si="42"/>
        <v>3.8863976083707084E-2</v>
      </c>
      <c r="M97" s="5">
        <f t="shared" si="42"/>
        <v>4.3594680787051046E-2</v>
      </c>
      <c r="N97" s="5">
        <f t="shared" si="42"/>
        <v>6.2637847375386052E-2</v>
      </c>
      <c r="O97" s="5">
        <f t="shared" si="42"/>
        <v>8.4632390454056003E-2</v>
      </c>
      <c r="P97" s="5"/>
      <c r="Q97" s="2">
        <f t="shared" si="34"/>
        <v>45809</v>
      </c>
      <c r="R97" s="5">
        <f t="shared" si="43"/>
        <v>1.0163690476190474</v>
      </c>
      <c r="S97" s="5">
        <f t="shared" si="44"/>
        <v>0.95549875899082237</v>
      </c>
      <c r="T97" s="5">
        <f t="shared" si="45"/>
        <v>0.48504273504273498</v>
      </c>
      <c r="U97" s="5">
        <f t="shared" si="46"/>
        <v>0.61332187034664365</v>
      </c>
      <c r="V97" s="5">
        <f t="shared" si="47"/>
        <v>1.1663669064748201</v>
      </c>
      <c r="W97" s="5">
        <f t="shared" si="48"/>
        <v>0.96872106183763773</v>
      </c>
      <c r="X97" s="5"/>
    </row>
    <row r="98" spans="1:24" x14ac:dyDescent="0.25">
      <c r="A98" s="2">
        <f>'Balanced '!A98</f>
        <v>45839</v>
      </c>
      <c r="B98" s="3">
        <f>'Master Data '!R98</f>
        <v>274.5</v>
      </c>
      <c r="C98" s="3">
        <f>'Master Data '!Y98</f>
        <v>14.281558166589747</v>
      </c>
      <c r="D98" s="3">
        <f>'Master Data '!U98</f>
        <v>210.5</v>
      </c>
      <c r="E98" s="7">
        <f>'Wealth Managers '!D123</f>
        <v>164.36051312297258</v>
      </c>
      <c r="F98" s="10">
        <f>'Master Data '!E98</f>
        <v>238.8</v>
      </c>
      <c r="G98" s="8">
        <f>'Master Data '!H98</f>
        <v>2002.8</v>
      </c>
      <c r="H98" s="8"/>
      <c r="I98" s="2">
        <f t="shared" si="33"/>
        <v>45839</v>
      </c>
      <c r="J98" s="5">
        <f t="shared" si="42"/>
        <v>1.2915129151291513E-2</v>
      </c>
      <c r="K98" s="5">
        <f t="shared" si="42"/>
        <v>8.1561420887425427E-3</v>
      </c>
      <c r="L98" s="5">
        <f t="shared" si="42"/>
        <v>9.5923261390887284E-3</v>
      </c>
      <c r="M98" s="5">
        <f t="shared" si="42"/>
        <v>4.2424034941043439E-3</v>
      </c>
      <c r="N98" s="5">
        <f t="shared" si="42"/>
        <v>-8.7173100871730767E-3</v>
      </c>
      <c r="O98" s="5">
        <f t="shared" si="42"/>
        <v>4.6723110693007136E-2</v>
      </c>
      <c r="P98" s="5"/>
      <c r="Q98" s="2">
        <f t="shared" si="34"/>
        <v>45839</v>
      </c>
      <c r="R98" s="5">
        <f t="shared" si="43"/>
        <v>1.0424107142857142</v>
      </c>
      <c r="S98" s="5">
        <f t="shared" si="44"/>
        <v>0.97144808472351118</v>
      </c>
      <c r="T98" s="5">
        <f t="shared" si="45"/>
        <v>0.49928774928774922</v>
      </c>
      <c r="U98" s="5">
        <f t="shared" si="46"/>
        <v>0.62016623268651727</v>
      </c>
      <c r="V98" s="5">
        <f t="shared" si="47"/>
        <v>1.1474820143884892</v>
      </c>
      <c r="W98" s="5">
        <f t="shared" si="48"/>
        <v>1.0607058339335325</v>
      </c>
      <c r="X98" s="5"/>
    </row>
    <row r="99" spans="1:24" x14ac:dyDescent="0.25">
      <c r="A99" s="2">
        <f>'Balanced '!A99</f>
        <v>45870</v>
      </c>
      <c r="B99" s="3">
        <f>'Master Data '!R99</f>
        <v>282.89999999999998</v>
      </c>
      <c r="C99" s="3">
        <f>'Master Data '!Y99</f>
        <v>14.719526419465526</v>
      </c>
      <c r="D99" s="3">
        <f>'Master Data '!U99</f>
        <v>215.5</v>
      </c>
      <c r="E99" s="7">
        <f>'Wealth Managers '!D124</f>
        <v>168.64464759657915</v>
      </c>
      <c r="F99" s="10">
        <f>'Master Data '!E99</f>
        <v>246.4</v>
      </c>
      <c r="G99" s="8">
        <f>'Master Data '!H99</f>
        <v>2065.8000000000002</v>
      </c>
      <c r="H99" s="8"/>
      <c r="I99" s="2">
        <f t="shared" si="33"/>
        <v>45870</v>
      </c>
      <c r="J99" s="5">
        <f t="shared" si="42"/>
        <v>3.060109289617478E-2</v>
      </c>
      <c r="K99" s="5">
        <f t="shared" si="42"/>
        <v>3.0666699513247853E-2</v>
      </c>
      <c r="L99" s="5">
        <f t="shared" si="42"/>
        <v>2.3752969121140142E-2</v>
      </c>
      <c r="M99" s="5">
        <f t="shared" si="42"/>
        <v>2.606547273554222E-2</v>
      </c>
      <c r="N99" s="5">
        <f t="shared" si="42"/>
        <v>3.1825795644891096E-2</v>
      </c>
      <c r="O99" s="5">
        <f t="shared" si="42"/>
        <v>3.1455961653684958E-2</v>
      </c>
      <c r="P99" s="5"/>
      <c r="Q99" s="2">
        <f t="shared" si="34"/>
        <v>45870</v>
      </c>
      <c r="R99" s="5">
        <f t="shared" si="43"/>
        <v>1.104910714285714</v>
      </c>
      <c r="S99" s="5">
        <f t="shared" si="44"/>
        <v>1.0319058907436951</v>
      </c>
      <c r="T99" s="5">
        <f t="shared" si="45"/>
        <v>0.53490028490028485</v>
      </c>
      <c r="U99" s="5">
        <f t="shared" si="46"/>
        <v>0.66239663145165384</v>
      </c>
      <c r="V99" s="5">
        <f t="shared" si="47"/>
        <v>1.2158273381294962</v>
      </c>
      <c r="W99" s="5">
        <f t="shared" si="48"/>
        <v>1.1255273176252703</v>
      </c>
      <c r="X99" s="5"/>
    </row>
    <row r="100" spans="1:24" x14ac:dyDescent="0.25">
      <c r="A100" s="2">
        <f>'Balanced '!A100</f>
        <v>45901</v>
      </c>
      <c r="B100" s="3">
        <f>'Master Data '!R100</f>
        <v>282.10000000000002</v>
      </c>
      <c r="C100" s="3">
        <f>'Master Data '!Y100</f>
        <v>14.736566029463129</v>
      </c>
      <c r="D100" s="3">
        <f>'Master Data '!U100</f>
        <v>217</v>
      </c>
      <c r="E100" s="7">
        <f>'Wealth Managers '!D125</f>
        <v>168.96507242701264</v>
      </c>
      <c r="F100" s="10">
        <f>'Master Data '!E100</f>
        <v>246.7</v>
      </c>
      <c r="G100" s="8">
        <f>'Master Data '!H100</f>
        <v>2043.5</v>
      </c>
      <c r="H100" s="8"/>
      <c r="I100" s="2">
        <f t="shared" si="33"/>
        <v>45901</v>
      </c>
      <c r="J100" s="5">
        <f t="shared" si="42"/>
        <v>-2.8278543655000164E-3</v>
      </c>
      <c r="K100" s="5">
        <f t="shared" si="42"/>
        <v>1.1576194445406512E-3</v>
      </c>
      <c r="L100" s="5">
        <f t="shared" si="42"/>
        <v>6.9605568445475635E-3</v>
      </c>
      <c r="M100" s="5">
        <f t="shared" si="42"/>
        <v>1.8999999999999701E-3</v>
      </c>
      <c r="N100" s="5">
        <f t="shared" si="42"/>
        <v>1.2175324675323983E-3</v>
      </c>
      <c r="O100" s="5">
        <f t="shared" si="42"/>
        <v>-1.0794849452996505E-2</v>
      </c>
      <c r="P100" s="5"/>
      <c r="Q100" s="2">
        <f t="shared" si="34"/>
        <v>45901</v>
      </c>
      <c r="R100" s="5">
        <f t="shared" si="43"/>
        <v>1.0989583333333335</v>
      </c>
      <c r="S100" s="5">
        <f t="shared" si="44"/>
        <v>1.0342580645122967</v>
      </c>
      <c r="T100" s="5">
        <f t="shared" si="45"/>
        <v>0.5455840455840455</v>
      </c>
      <c r="U100" s="5">
        <f t="shared" si="46"/>
        <v>0.66555518505141187</v>
      </c>
      <c r="V100" s="5">
        <f t="shared" si="47"/>
        <v>1.218525179856115</v>
      </c>
      <c r="W100" s="5">
        <f t="shared" si="48"/>
        <v>1.1025825702232739</v>
      </c>
      <c r="X100" s="5"/>
    </row>
    <row r="101" spans="1:24" x14ac:dyDescent="0.25">
      <c r="A101" s="2">
        <f>'Balanced '!A101</f>
        <v>45931</v>
      </c>
      <c r="B101" s="3">
        <f>'Master Data '!R101</f>
        <v>292.7</v>
      </c>
      <c r="C101" s="3">
        <f>'Master Data '!Y101</f>
        <v>15.074696687188592</v>
      </c>
      <c r="D101" s="3">
        <f>'Master Data '!U101</f>
        <v>222.7</v>
      </c>
      <c r="E101" s="7">
        <f>'Wealth Managers '!D126</f>
        <v>173.67919794772629</v>
      </c>
      <c r="F101" s="10">
        <f>'Master Data '!E101</f>
        <v>249.1</v>
      </c>
      <c r="G101" s="8">
        <f>'Master Data '!H101</f>
        <v>2099.8000000000002</v>
      </c>
      <c r="H101" s="8"/>
      <c r="I101" s="2">
        <f t="shared" si="33"/>
        <v>45931</v>
      </c>
      <c r="J101" s="5">
        <f t="shared" si="42"/>
        <v>3.757532789790842E-2</v>
      </c>
      <c r="K101" s="5">
        <f t="shared" si="42"/>
        <v>2.2945010190938055E-2</v>
      </c>
      <c r="L101" s="5">
        <f t="shared" si="42"/>
        <v>2.626728110599073E-2</v>
      </c>
      <c r="M101" s="5">
        <f t="shared" si="42"/>
        <v>2.7899999999999991E-2</v>
      </c>
      <c r="N101" s="5">
        <f t="shared" si="42"/>
        <v>9.7284150790433958E-3</v>
      </c>
      <c r="O101" s="5">
        <f t="shared" si="42"/>
        <v>2.7550770736481617E-2</v>
      </c>
      <c r="P101" s="5"/>
      <c r="Q101" s="2">
        <f t="shared" si="34"/>
        <v>45931</v>
      </c>
      <c r="R101" s="5">
        <f t="shared" ref="R101:R104" si="49">(B101-$B$2)/$B$2</f>
        <v>1.1778273809523807</v>
      </c>
      <c r="S101" s="5">
        <f t="shared" ref="S101:S104" si="50">(C101-$C$2)/$C$2</f>
        <v>1.0809341365335292</v>
      </c>
      <c r="T101" s="5">
        <f t="shared" ref="T101:T104" si="51">(D101-$D$2)/$D$2</f>
        <v>0.58618233618233606</v>
      </c>
      <c r="U101" s="5">
        <f t="shared" ref="U101:U104" si="52">(E101-$E$2)/$E$2</f>
        <v>0.71202417471434631</v>
      </c>
      <c r="V101" s="5">
        <f t="shared" ref="V101:V104" si="53">(F101-$F$2)/$F$2</f>
        <v>1.2401079136690645</v>
      </c>
      <c r="W101" s="5">
        <f t="shared" ref="W101:W104" si="54">(G101-$G$2)/$G$2</f>
        <v>1.1605103405700177</v>
      </c>
      <c r="X101" s="5"/>
    </row>
    <row r="102" spans="1:24" x14ac:dyDescent="0.25">
      <c r="A102" s="2">
        <f>'Balanced '!A102</f>
        <v>45962</v>
      </c>
      <c r="B102" s="3">
        <f>'Master Data '!R102</f>
        <v>304.2</v>
      </c>
      <c r="C102" s="3">
        <f>'Master Data '!Y102</f>
        <v>15.561546331404257</v>
      </c>
      <c r="D102" s="3">
        <f>'Master Data '!U102</f>
        <v>229.5</v>
      </c>
      <c r="E102" s="7">
        <f>'Wealth Managers '!D127</f>
        <v>178.31643253293058</v>
      </c>
      <c r="F102" s="10">
        <f>'Master Data '!E102</f>
        <v>253.2</v>
      </c>
      <c r="G102" s="8">
        <f>'Master Data '!H102</f>
        <v>2184</v>
      </c>
      <c r="H102" s="8"/>
      <c r="I102" s="2">
        <f t="shared" si="33"/>
        <v>45962</v>
      </c>
      <c r="J102" s="5">
        <f t="shared" ref="J102:J104" si="55">(B102-B101)/B101</f>
        <v>3.9289374786470793E-2</v>
      </c>
      <c r="K102" s="5">
        <f t="shared" ref="K102:K104" si="56">(C102-C101)/C101</f>
        <v>3.2295816912151873E-2</v>
      </c>
      <c r="L102" s="5">
        <f t="shared" ref="L102:L104" si="57">(D102-D101)/D101</f>
        <v>3.0534351145038222E-2</v>
      </c>
      <c r="M102" s="5">
        <f t="shared" ref="M102:M104" si="58">(E102-E101)/E101</f>
        <v>2.6699999999999946E-2</v>
      </c>
      <c r="N102" s="5">
        <f t="shared" ref="N102:N104" si="59">(F102-F101)/F101</f>
        <v>1.6459253311922901E-2</v>
      </c>
      <c r="O102" s="5">
        <f t="shared" ref="O102:O104" si="60">(G102-G101)/G101</f>
        <v>4.0099057053052584E-2</v>
      </c>
      <c r="P102" s="5"/>
      <c r="Q102" s="2">
        <f t="shared" si="34"/>
        <v>45962</v>
      </c>
      <c r="R102" s="5">
        <f t="shared" si="49"/>
        <v>1.263392857142857</v>
      </c>
      <c r="S102" s="5">
        <f t="shared" si="50"/>
        <v>1.148139604413263</v>
      </c>
      <c r="T102" s="5">
        <f t="shared" si="51"/>
        <v>0.63461538461538458</v>
      </c>
      <c r="U102" s="5">
        <f t="shared" si="52"/>
        <v>0.75773522017921924</v>
      </c>
      <c r="V102" s="5">
        <f t="shared" si="53"/>
        <v>1.2769784172661871</v>
      </c>
      <c r="W102" s="5">
        <f t="shared" si="54"/>
        <v>1.2471447679802448</v>
      </c>
      <c r="X102" s="5"/>
    </row>
    <row r="103" spans="1:24" x14ac:dyDescent="0.25">
      <c r="A103" s="2">
        <f>'Balanced '!A103</f>
        <v>45992</v>
      </c>
      <c r="B103" s="3">
        <f>'Master Data '!R103</f>
        <v>304</v>
      </c>
      <c r="C103" s="3">
        <f>'Master Data '!Y103</f>
        <v>15.51007355030864</v>
      </c>
      <c r="D103" s="3">
        <f>'Master Data '!U103</f>
        <v>228.9</v>
      </c>
      <c r="E103" s="7">
        <f>'Wealth Managers '!D128</f>
        <v>178.13811610039764</v>
      </c>
      <c r="F103" s="10">
        <f>'Master Data '!E103</f>
        <v>251.8</v>
      </c>
      <c r="G103" s="8">
        <f>'Master Data '!H103</f>
        <v>2163.9</v>
      </c>
      <c r="H103" s="8"/>
      <c r="I103" s="2">
        <f t="shared" si="33"/>
        <v>45992</v>
      </c>
      <c r="J103" s="5">
        <f t="shared" si="55"/>
        <v>-6.5746219592369701E-4</v>
      </c>
      <c r="K103" s="5">
        <f t="shared" si="56"/>
        <v>-3.307690636870802E-3</v>
      </c>
      <c r="L103" s="5">
        <f t="shared" si="57"/>
        <v>-2.6143790849672954E-3</v>
      </c>
      <c r="M103" s="5">
        <f t="shared" si="58"/>
        <v>-1.0000000000000419E-3</v>
      </c>
      <c r="N103" s="5">
        <f t="shared" si="59"/>
        <v>-5.5292259083727386E-3</v>
      </c>
      <c r="O103" s="5">
        <f t="shared" si="60"/>
        <v>-9.2032967032966619E-3</v>
      </c>
      <c r="P103" s="5"/>
      <c r="Q103" s="2">
        <f t="shared" si="34"/>
        <v>45992</v>
      </c>
      <c r="R103" s="5">
        <f t="shared" si="49"/>
        <v>1.2619047619047619</v>
      </c>
      <c r="S103" s="5">
        <f t="shared" si="50"/>
        <v>1.1410342231570538</v>
      </c>
      <c r="T103" s="5">
        <f t="shared" si="51"/>
        <v>0.63034188034188032</v>
      </c>
      <c r="U103" s="5">
        <f t="shared" si="52"/>
        <v>0.75597748495903994</v>
      </c>
      <c r="V103" s="5">
        <f t="shared" si="53"/>
        <v>1.2643884892086332</v>
      </c>
      <c r="W103" s="5">
        <f t="shared" si="54"/>
        <v>1.2264636279452619</v>
      </c>
      <c r="X103" s="5"/>
    </row>
    <row r="104" spans="1:24" x14ac:dyDescent="0.25">
      <c r="A104" s="2">
        <f>'Balanced '!A104</f>
        <v>46023</v>
      </c>
      <c r="B104" s="3">
        <f>'Master Data '!R104</f>
        <v>303.2</v>
      </c>
      <c r="C104" s="3">
        <f>'Master Data '!Y104</f>
        <v>15.509010634083973</v>
      </c>
      <c r="D104" s="3">
        <f>'Master Data '!U104</f>
        <v>229.4</v>
      </c>
      <c r="E104" s="7">
        <f>'Wealth Managers '!D129</f>
        <v>178.9219238112394</v>
      </c>
      <c r="F104" s="10">
        <f>'Master Data '!E104</f>
        <v>249.1</v>
      </c>
      <c r="G104" s="8">
        <f>'Master Data '!H104</f>
        <v>2154.1999999999998</v>
      </c>
      <c r="H104" s="8"/>
      <c r="I104" s="2">
        <f t="shared" si="33"/>
        <v>46023</v>
      </c>
      <c r="J104" s="5">
        <f t="shared" si="55"/>
        <v>-2.6315789473684583E-3</v>
      </c>
      <c r="K104" s="5">
        <f t="shared" si="56"/>
        <v>-6.8530701754523262E-5</v>
      </c>
      <c r="L104" s="5">
        <f t="shared" si="57"/>
        <v>2.1843599825251202E-3</v>
      </c>
      <c r="M104" s="5">
        <f t="shared" si="58"/>
        <v>4.4000000000000384E-3</v>
      </c>
      <c r="N104" s="5">
        <f t="shared" si="59"/>
        <v>-1.0722795869737954E-2</v>
      </c>
      <c r="O104" s="5">
        <f t="shared" si="60"/>
        <v>-4.4826470724156717E-3</v>
      </c>
      <c r="P104" s="5"/>
      <c r="Q104" s="2">
        <f t="shared" si="34"/>
        <v>46023</v>
      </c>
      <c r="R104" s="5">
        <f t="shared" si="49"/>
        <v>1.2559523809523807</v>
      </c>
      <c r="S104" s="5">
        <f t="shared" si="50"/>
        <v>1.1408874965792606</v>
      </c>
      <c r="T104" s="5">
        <f t="shared" si="51"/>
        <v>0.63390313390313391</v>
      </c>
      <c r="U104" s="5">
        <f t="shared" si="52"/>
        <v>0.76370378589285981</v>
      </c>
      <c r="V104" s="5">
        <f t="shared" si="53"/>
        <v>1.2401079136690645</v>
      </c>
      <c r="W104" s="5">
        <f t="shared" si="54"/>
        <v>1.2164831772816131</v>
      </c>
      <c r="X104" s="5"/>
    </row>
    <row r="105" spans="1:24" x14ac:dyDescent="0.25">
      <c r="A105" s="2"/>
      <c r="C105" s="3"/>
      <c r="F105" s="11"/>
      <c r="G105" s="8"/>
      <c r="H105" s="8"/>
      <c r="P105" s="5"/>
      <c r="Q105" s="2"/>
      <c r="R105" s="5"/>
      <c r="S105" s="5"/>
      <c r="T105" s="5"/>
      <c r="U105" s="5"/>
      <c r="V105" s="5"/>
      <c r="W105" s="5"/>
      <c r="X105" s="5"/>
    </row>
    <row r="106" spans="1:24" x14ac:dyDescent="0.25">
      <c r="A106" s="2"/>
      <c r="C106" s="3"/>
      <c r="F106" s="10"/>
      <c r="G106" s="8"/>
      <c r="H106" s="8"/>
      <c r="P106" s="5"/>
      <c r="Q106" s="2"/>
      <c r="R106" s="5"/>
      <c r="S106" s="5"/>
      <c r="T106" s="5"/>
      <c r="U106" s="5"/>
      <c r="V106" s="5"/>
      <c r="W106" s="5"/>
      <c r="X106" s="5"/>
    </row>
    <row r="107" spans="1:24" x14ac:dyDescent="0.25">
      <c r="A107" s="2"/>
      <c r="C107" s="3"/>
      <c r="F107" s="11"/>
      <c r="G107" s="8"/>
      <c r="H107" s="8"/>
      <c r="P107" s="5"/>
      <c r="Q107" s="2"/>
      <c r="R107" s="5"/>
      <c r="S107" s="5"/>
      <c r="T107" s="5"/>
      <c r="U107" s="5"/>
      <c r="V107" s="5"/>
      <c r="W107" s="5"/>
      <c r="X107" s="5"/>
    </row>
    <row r="108" spans="1:24" x14ac:dyDescent="0.25">
      <c r="A108" s="2"/>
      <c r="C108" s="3"/>
      <c r="F108" s="10"/>
      <c r="G108" s="8"/>
      <c r="H108" s="8"/>
      <c r="I108" t="s">
        <v>44</v>
      </c>
      <c r="J108" s="6">
        <f>STDEV(J44:J104)</f>
        <v>3.3735385350537488E-2</v>
      </c>
      <c r="K108" s="6">
        <f t="shared" ref="K108:O108" si="61">STDEV(K44:K104)</f>
        <v>3.149053754839546E-2</v>
      </c>
      <c r="L108" s="6">
        <f t="shared" si="61"/>
        <v>2.6453780403631631E-2</v>
      </c>
      <c r="M108" s="6">
        <f t="shared" si="61"/>
        <v>2.5213605874407047E-2</v>
      </c>
      <c r="N108" s="6">
        <f t="shared" si="61"/>
        <v>3.9817549391934506E-2</v>
      </c>
      <c r="O108" s="6">
        <f t="shared" si="61"/>
        <v>4.0969475397383652E-2</v>
      </c>
      <c r="P108" s="5"/>
      <c r="Q108" s="2"/>
      <c r="R108" s="5"/>
      <c r="S108" s="5"/>
      <c r="T108" s="5"/>
      <c r="U108" s="5"/>
      <c r="V108" s="5"/>
      <c r="W108" s="5"/>
      <c r="X108" s="5"/>
    </row>
    <row r="109" spans="1:24" x14ac:dyDescent="0.25">
      <c r="A109" s="2"/>
      <c r="C109" s="3"/>
      <c r="F109" s="11"/>
      <c r="G109" s="8"/>
      <c r="H109" s="8"/>
      <c r="I109" t="s">
        <v>45</v>
      </c>
      <c r="J109" s="5">
        <f>STDEV(J68:J104)</f>
        <v>2.892341747211653E-2</v>
      </c>
      <c r="K109" s="5">
        <f t="shared" ref="K109:O109" si="62">STDEV(K68:K104)</f>
        <v>2.8670673838100052E-2</v>
      </c>
      <c r="L109" s="5">
        <f t="shared" si="62"/>
        <v>2.4336436314862007E-2</v>
      </c>
      <c r="M109" s="5">
        <f t="shared" si="62"/>
        <v>2.162338009869751E-2</v>
      </c>
      <c r="N109" s="5">
        <f t="shared" si="62"/>
        <v>3.2999345716326928E-2</v>
      </c>
      <c r="O109" s="5">
        <f t="shared" si="62"/>
        <v>3.4307876633828505E-2</v>
      </c>
      <c r="P109" s="5"/>
      <c r="Q109" s="2"/>
      <c r="R109" s="5"/>
      <c r="S109" s="5"/>
      <c r="T109" s="5"/>
      <c r="U109" s="5"/>
      <c r="V109" s="5"/>
      <c r="W109" s="5"/>
      <c r="X109" s="5"/>
    </row>
    <row r="110" spans="1:24" x14ac:dyDescent="0.25">
      <c r="A110" s="2"/>
      <c r="C110" s="3"/>
      <c r="F110" s="10"/>
      <c r="G110" s="8"/>
      <c r="H110" s="8"/>
      <c r="J110" s="7">
        <f t="shared" ref="J110:O110" si="63">SQRT(12)</f>
        <v>3.4641016151377544</v>
      </c>
      <c r="K110" s="7">
        <f t="shared" si="63"/>
        <v>3.4641016151377544</v>
      </c>
      <c r="L110" s="7">
        <f t="shared" si="63"/>
        <v>3.4641016151377544</v>
      </c>
      <c r="M110" s="7">
        <f t="shared" si="63"/>
        <v>3.4641016151377544</v>
      </c>
      <c r="N110" s="7">
        <f t="shared" si="63"/>
        <v>3.4641016151377544</v>
      </c>
      <c r="O110" s="7">
        <f t="shared" si="63"/>
        <v>3.4641016151377544</v>
      </c>
      <c r="P110" s="5"/>
      <c r="Q110" s="2"/>
      <c r="R110" s="5"/>
      <c r="S110" s="5"/>
      <c r="T110" s="5"/>
      <c r="U110" s="5"/>
      <c r="V110" s="5"/>
      <c r="W110" s="5"/>
      <c r="X110" s="5"/>
    </row>
    <row r="111" spans="1:24" x14ac:dyDescent="0.25">
      <c r="A111" s="2"/>
      <c r="C111" s="3"/>
      <c r="F111" s="11"/>
      <c r="G111" s="8"/>
      <c r="H111" s="8"/>
      <c r="I111" s="2"/>
      <c r="J111" s="5"/>
      <c r="K111" s="5"/>
      <c r="L111" s="5"/>
      <c r="M111" s="5"/>
      <c r="N111" s="5"/>
      <c r="O111" s="5"/>
      <c r="P111" s="5"/>
      <c r="Q111" s="2"/>
      <c r="R111" s="5"/>
      <c r="S111" s="5"/>
      <c r="T111" s="5"/>
      <c r="U111" s="5"/>
      <c r="V111" s="5"/>
      <c r="W111" s="5"/>
      <c r="X111" s="5"/>
    </row>
    <row r="112" spans="1:24" x14ac:dyDescent="0.25">
      <c r="A112" s="2"/>
      <c r="C112" s="3"/>
      <c r="F112" s="10"/>
      <c r="G112" s="8"/>
      <c r="H112" s="8"/>
      <c r="I112" s="2"/>
      <c r="J112" s="5"/>
      <c r="K112" s="5"/>
      <c r="L112" s="5"/>
      <c r="M112" s="5"/>
      <c r="N112" s="5"/>
      <c r="O112" s="5"/>
      <c r="P112" s="5"/>
      <c r="Q112" s="2"/>
      <c r="R112" s="5"/>
      <c r="S112" s="5"/>
      <c r="T112" s="5"/>
      <c r="U112" s="5"/>
      <c r="V112" s="5"/>
      <c r="W112" s="5"/>
      <c r="X112" s="5"/>
    </row>
    <row r="113" spans="1:24" ht="75" x14ac:dyDescent="0.25">
      <c r="A113" s="2"/>
      <c r="C113" s="3"/>
      <c r="F113" s="11"/>
      <c r="G113" s="8"/>
      <c r="H113" s="8"/>
      <c r="I113" s="2"/>
      <c r="J113" s="35" t="str">
        <f t="shared" ref="J113:O113" si="64">J1</f>
        <v>Zurich Life Prisma 5</v>
      </c>
      <c r="K113" s="35" t="str">
        <f t="shared" si="64"/>
        <v>Aviva Fixed 80</v>
      </c>
      <c r="L113" s="35" t="str">
        <f t="shared" si="64"/>
        <v>Irish Life Multi Asset Portfolio 5</v>
      </c>
      <c r="M113" s="35" t="str">
        <f t="shared" si="64"/>
        <v>Davy Long Term Growth</v>
      </c>
      <c r="N113" s="35" t="str">
        <f t="shared" si="64"/>
        <v>New Ireland Goodbody Dividend Income 6 Gross</v>
      </c>
      <c r="O113" s="35" t="str">
        <f t="shared" si="64"/>
        <v>Aviva Cantor Fitzgerald Multi Asset 70 Fund Series C</v>
      </c>
      <c r="P113" s="5"/>
      <c r="Q113" s="2"/>
      <c r="R113" s="5"/>
      <c r="S113" s="5"/>
      <c r="T113" s="5"/>
      <c r="U113" s="5"/>
      <c r="V113" s="5"/>
      <c r="W113" s="5"/>
      <c r="X113" s="5"/>
    </row>
    <row r="114" spans="1:24" x14ac:dyDescent="0.25">
      <c r="A114" s="2"/>
      <c r="C114" s="3"/>
      <c r="F114" s="10"/>
      <c r="G114" s="8"/>
      <c r="H114" s="8"/>
      <c r="I114" s="2" t="s">
        <v>38</v>
      </c>
      <c r="J114" s="5">
        <f t="shared" ref="J114:O114" si="65">J108*J110</f>
        <v>0.11686280288009145</v>
      </c>
      <c r="K114" s="5">
        <f t="shared" si="65"/>
        <v>0.10908642198295282</v>
      </c>
      <c r="L114" s="5">
        <f t="shared" si="65"/>
        <v>9.1638583422719813E-2</v>
      </c>
      <c r="M114" s="5">
        <f t="shared" si="65"/>
        <v>8.734249283298022E-2</v>
      </c>
      <c r="N114" s="5">
        <f t="shared" si="65"/>
        <v>0.13793203715942765</v>
      </c>
      <c r="O114" s="5">
        <f t="shared" si="65"/>
        <v>0.1419224258954232</v>
      </c>
      <c r="P114" s="5"/>
      <c r="Q114" s="2"/>
      <c r="R114" s="5"/>
      <c r="S114" s="5"/>
      <c r="T114" s="5"/>
      <c r="U114" s="5"/>
      <c r="V114" s="5"/>
      <c r="W114" s="5"/>
      <c r="X114" s="5"/>
    </row>
    <row r="115" spans="1:24" x14ac:dyDescent="0.25">
      <c r="A115" s="2"/>
      <c r="C115" s="3"/>
      <c r="F115" s="11"/>
      <c r="G115" s="8"/>
      <c r="H115" s="8"/>
      <c r="I115" s="2" t="s">
        <v>39</v>
      </c>
      <c r="J115" s="5">
        <f t="shared" ref="J115:O115" si="66">Z13</f>
        <v>9.9840377955526138E-2</v>
      </c>
      <c r="K115" s="5">
        <f t="shared" si="66"/>
        <v>9.8320440253612418E-2</v>
      </c>
      <c r="L115" s="5">
        <f t="shared" si="66"/>
        <v>7.3246731722542036E-2</v>
      </c>
      <c r="M115" s="5">
        <f t="shared" si="66"/>
        <v>7.9465445648823962E-2</v>
      </c>
      <c r="N115" s="5">
        <f t="shared" si="66"/>
        <v>9.9108216165891383E-2</v>
      </c>
      <c r="O115" s="5">
        <f t="shared" si="66"/>
        <v>0.10194926959616968</v>
      </c>
      <c r="P115" s="5"/>
      <c r="Q115" s="2"/>
      <c r="R115" s="5"/>
      <c r="S115" s="5"/>
      <c r="T115" s="5"/>
      <c r="U115" s="5"/>
      <c r="V115" s="5"/>
      <c r="W115" s="5"/>
      <c r="X115" s="5"/>
    </row>
    <row r="116" spans="1:24" x14ac:dyDescent="0.25">
      <c r="A116" s="2"/>
      <c r="C116" s="3"/>
      <c r="F116" s="10"/>
      <c r="G116" s="8"/>
      <c r="H116" s="8"/>
      <c r="I116" s="2" t="s">
        <v>40</v>
      </c>
      <c r="J116" s="36">
        <f t="shared" ref="J116:O116" si="67">J115/J114</f>
        <v>0.854338382230731</v>
      </c>
      <c r="K116" s="36">
        <f t="shared" si="67"/>
        <v>0.90130777475657942</v>
      </c>
      <c r="L116" s="36">
        <f t="shared" si="67"/>
        <v>0.79930013087022567</v>
      </c>
      <c r="M116" s="36">
        <f t="shared" si="67"/>
        <v>0.90981426189404668</v>
      </c>
      <c r="N116" s="36">
        <f t="shared" si="67"/>
        <v>0.71852934392129608</v>
      </c>
      <c r="O116" s="36">
        <f t="shared" si="67"/>
        <v>0.71834503217477341</v>
      </c>
      <c r="P116" s="5"/>
      <c r="Q116" s="2"/>
      <c r="R116" s="5"/>
      <c r="S116" s="5"/>
      <c r="T116" s="5"/>
      <c r="U116" s="5"/>
      <c r="V116" s="5"/>
      <c r="W116" s="5"/>
      <c r="X116" s="5"/>
    </row>
    <row r="117" spans="1:24" x14ac:dyDescent="0.25">
      <c r="A117" s="2"/>
      <c r="C117" s="3"/>
      <c r="F117" s="11"/>
      <c r="G117" s="8"/>
      <c r="H117" s="8"/>
      <c r="I117" s="2" t="s">
        <v>37</v>
      </c>
      <c r="J117" s="5">
        <f t="shared" ref="J117:O117" si="68">J109*J110</f>
        <v>0.10019365718046241</v>
      </c>
      <c r="K117" s="5">
        <f t="shared" si="68"/>
        <v>9.9318127549650151E-2</v>
      </c>
      <c r="L117" s="5">
        <f t="shared" si="68"/>
        <v>8.4303888345010583E-2</v>
      </c>
      <c r="M117" s="5">
        <f t="shared" si="68"/>
        <v>7.4905585924635615E-2</v>
      </c>
      <c r="N117" s="5">
        <f t="shared" si="68"/>
        <v>0.11431308679441725</v>
      </c>
      <c r="O117" s="5">
        <f t="shared" si="68"/>
        <v>0.11884597085919214</v>
      </c>
      <c r="P117" s="5"/>
      <c r="Q117" s="2"/>
      <c r="R117" s="5"/>
      <c r="S117" s="5"/>
      <c r="T117" s="5"/>
      <c r="U117" s="5"/>
      <c r="V117" s="5"/>
      <c r="W117" s="5"/>
      <c r="X117" s="5"/>
    </row>
    <row r="118" spans="1:24" x14ac:dyDescent="0.25">
      <c r="A118" s="2"/>
      <c r="C118" s="3"/>
      <c r="F118" s="10"/>
      <c r="G118" s="8"/>
      <c r="H118" s="8"/>
      <c r="I118" s="2" t="s">
        <v>41</v>
      </c>
      <c r="J118" s="5">
        <f t="shared" ref="J118:O118" si="69">Z12</f>
        <v>0.15969640833747079</v>
      </c>
      <c r="K118" s="5">
        <f t="shared" si="69"/>
        <v>0.13817004021398671</v>
      </c>
      <c r="L118" s="5">
        <f t="shared" si="69"/>
        <v>0.1172297809356404</v>
      </c>
      <c r="M118" s="5">
        <f t="shared" si="69"/>
        <v>0.11550006834727933</v>
      </c>
      <c r="N118" s="5">
        <f t="shared" si="69"/>
        <v>0.10564608070934711</v>
      </c>
      <c r="O118" s="5">
        <f t="shared" si="69"/>
        <v>0.22379338863379417</v>
      </c>
      <c r="P118" s="5"/>
      <c r="Q118" s="2"/>
      <c r="R118" s="5"/>
      <c r="S118" s="5"/>
      <c r="T118" s="5"/>
      <c r="U118" s="5"/>
      <c r="V118" s="5"/>
      <c r="W118" s="5"/>
      <c r="X118" s="5"/>
    </row>
    <row r="119" spans="1:24" x14ac:dyDescent="0.25">
      <c r="A119" s="2"/>
      <c r="C119" s="3"/>
      <c r="F119" s="11"/>
      <c r="G119" s="8"/>
      <c r="H119" s="8"/>
      <c r="I119" s="2" t="s">
        <v>42</v>
      </c>
      <c r="J119" s="36">
        <f t="shared" ref="J119:O119" si="70">J118/J117</f>
        <v>1.5938774252928587</v>
      </c>
      <c r="K119" s="36">
        <f t="shared" si="70"/>
        <v>1.3911865197510302</v>
      </c>
      <c r="L119" s="36">
        <f t="shared" si="70"/>
        <v>1.3905619685758954</v>
      </c>
      <c r="M119" s="36">
        <f t="shared" si="70"/>
        <v>1.5419419916625021</v>
      </c>
      <c r="N119" s="36">
        <f t="shared" si="70"/>
        <v>0.92418185591771274</v>
      </c>
      <c r="O119" s="36">
        <f t="shared" si="70"/>
        <v>1.8830540658289794</v>
      </c>
      <c r="P119" s="5"/>
      <c r="Q119" s="2"/>
      <c r="R119" s="5"/>
      <c r="S119" s="5"/>
      <c r="T119" s="5"/>
      <c r="U119" s="5"/>
      <c r="V119" s="5"/>
      <c r="W119" s="5"/>
      <c r="X119" s="5"/>
    </row>
    <row r="120" spans="1:24" x14ac:dyDescent="0.25">
      <c r="A120" s="2"/>
      <c r="C120" s="3"/>
      <c r="F120" s="12"/>
      <c r="G120" s="8"/>
      <c r="H120" s="8"/>
      <c r="I120" s="2"/>
      <c r="J120" s="5"/>
      <c r="K120" s="5"/>
      <c r="L120" s="5"/>
      <c r="M120" s="5"/>
      <c r="N120" s="5"/>
      <c r="O120" s="5"/>
      <c r="P120" s="5"/>
      <c r="Q120" s="2"/>
      <c r="R120" s="5"/>
      <c r="S120" s="5"/>
      <c r="T120" s="5"/>
      <c r="U120" s="5"/>
      <c r="V120" s="5"/>
      <c r="W120" s="5"/>
      <c r="X120" s="5"/>
    </row>
    <row r="121" spans="1:24" x14ac:dyDescent="0.25">
      <c r="A121" s="2"/>
      <c r="C121" s="3"/>
      <c r="I121" s="2"/>
      <c r="J121" s="5"/>
      <c r="K121" s="5"/>
      <c r="L121" s="5"/>
      <c r="M121" s="5"/>
      <c r="N121" s="5"/>
      <c r="O121" s="5"/>
      <c r="Q121" s="2"/>
      <c r="R121" s="5"/>
      <c r="S121" s="5"/>
      <c r="T121" s="5"/>
      <c r="U121" s="5"/>
      <c r="V121" s="5"/>
      <c r="W121" s="5"/>
    </row>
    <row r="122" spans="1:24" x14ac:dyDescent="0.25">
      <c r="A122" s="2"/>
      <c r="C122" s="3"/>
      <c r="I122" s="2"/>
      <c r="J122" s="5"/>
      <c r="K122" s="5"/>
      <c r="L122" s="5"/>
      <c r="M122" s="5"/>
      <c r="N122" s="5"/>
      <c r="O122" s="5"/>
      <c r="Q122" s="2"/>
      <c r="R122" s="5"/>
      <c r="S122" s="5"/>
      <c r="T122" s="5"/>
      <c r="U122" s="5"/>
      <c r="V122" s="5"/>
      <c r="W122" s="5"/>
    </row>
    <row r="123" spans="1:24" x14ac:dyDescent="0.25">
      <c r="A123" s="2"/>
      <c r="B123" s="16"/>
      <c r="C123" s="16"/>
      <c r="D123" s="16"/>
      <c r="E123" s="16"/>
      <c r="F123" s="16"/>
      <c r="G123" s="17"/>
      <c r="I123" s="2"/>
      <c r="J123" s="5"/>
      <c r="K123" s="5"/>
      <c r="L123" s="5"/>
      <c r="M123" s="5"/>
      <c r="N123" s="5"/>
      <c r="O123" s="5"/>
      <c r="Q123" s="2"/>
      <c r="R123" s="5"/>
      <c r="S123" s="5"/>
      <c r="T123" s="5"/>
      <c r="U123" s="5"/>
      <c r="V123" s="5"/>
      <c r="W123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2D49-9BCC-492C-9F9C-D1BAB7C7DA4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0625-D042-43E5-B0C5-29B56361213A}">
  <dimension ref="A1"/>
  <sheetViews>
    <sheetView zoomScale="5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Wealth Managers </vt:lpstr>
      <vt:lpstr>Master Data </vt:lpstr>
      <vt:lpstr>Cautious</vt:lpstr>
      <vt:lpstr>Cautious Rolling </vt:lpstr>
      <vt:lpstr>Balanced </vt:lpstr>
      <vt:lpstr>Balanced Rolling</vt:lpstr>
      <vt:lpstr>Growth</vt:lpstr>
      <vt:lpstr>Sheet1</vt:lpstr>
      <vt:lpstr>Sheet2</vt:lpstr>
      <vt:lpstr>Growth Rolling</vt:lpstr>
      <vt:lpstr>Equity Funds </vt:lpstr>
      <vt:lpstr>Equity Rolling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2024-01-15T19:34:40Z</dcterms:created>
  <dcterms:modified xsi:type="dcterms:W3CDTF">2026-01-08T14:36:48Z</dcterms:modified>
</cp:coreProperties>
</file>